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X:\NUPAR\8. FORMULÁRIOS PADRÕES\Formulários\"/>
    </mc:Choice>
  </mc:AlternateContent>
  <xr:revisionPtr revIDLastSave="0" documentId="13_ncr:1_{7C5B8604-710B-4F80-AE39-1F58F601D8F0}" xr6:coauthVersionLast="45" xr6:coauthVersionMax="47" xr10:uidLastSave="{00000000-0000-0000-0000-000000000000}"/>
  <bookViews>
    <workbookView xWindow="-120" yWindow="-120" windowWidth="29040" windowHeight="15720" activeTab="1" xr2:uid="{05E9419B-ACC9-4390-ACF4-D1540AF03CD7}"/>
  </bookViews>
  <sheets>
    <sheet name="DETALHAMENTO PROJETO" sheetId="2" r:id="rId1"/>
    <sheet name="DESPESAS" sheetId="1" r:id="rId2"/>
    <sheet name="TABELA AÇÃO TRANSVERSÃO" sheetId="3" state="hidden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9" i="1" l="1"/>
  <c r="H48" i="1" l="1"/>
  <c r="H50" i="1"/>
  <c r="H51" i="1"/>
  <c r="H47" i="1"/>
  <c r="H40" i="1"/>
  <c r="H39" i="1"/>
  <c r="H38" i="1"/>
  <c r="H37" i="1"/>
  <c r="H36" i="1"/>
  <c r="H29" i="1"/>
  <c r="H28" i="1"/>
  <c r="H27" i="1"/>
  <c r="H26" i="1"/>
  <c r="H25" i="1"/>
  <c r="H18" i="1"/>
  <c r="H17" i="1"/>
  <c r="H16" i="1"/>
  <c r="H15" i="1"/>
  <c r="H14" i="1"/>
  <c r="B3" i="2"/>
  <c r="B4" i="2" s="1"/>
  <c r="H4" i="1"/>
  <c r="H5" i="1"/>
  <c r="H6" i="1"/>
  <c r="H7" i="1"/>
  <c r="H3" i="1"/>
  <c r="H30" i="1" l="1"/>
  <c r="C63" i="1" s="1"/>
  <c r="H41" i="1"/>
  <c r="C64" i="1" s="1"/>
  <c r="D30" i="1"/>
  <c r="D63" i="1" s="1"/>
  <c r="H52" i="1"/>
  <c r="H19" i="1"/>
  <c r="D14" i="1" s="1"/>
  <c r="H8" i="1"/>
  <c r="C61" i="1" s="1"/>
  <c r="D15" i="1" l="1"/>
  <c r="D18" i="1"/>
  <c r="D17" i="1"/>
  <c r="D16" i="1"/>
  <c r="D19" i="1"/>
  <c r="D62" i="1" s="1"/>
  <c r="C62" i="1"/>
  <c r="D26" i="1"/>
  <c r="D28" i="1"/>
  <c r="D25" i="1"/>
  <c r="D29" i="1"/>
  <c r="D27" i="1"/>
  <c r="D52" i="1"/>
  <c r="D65" i="1" s="1"/>
  <c r="C65" i="1"/>
  <c r="D49" i="1"/>
  <c r="D50" i="1"/>
  <c r="D48" i="1"/>
  <c r="D47" i="1"/>
  <c r="D41" i="1"/>
  <c r="D64" i="1" s="1"/>
  <c r="D38" i="1"/>
  <c r="D36" i="1"/>
  <c r="D37" i="1"/>
  <c r="D39" i="1"/>
  <c r="D40" i="1"/>
  <c r="D8" i="1"/>
  <c r="D61" i="1" s="1"/>
  <c r="D4" i="1"/>
  <c r="D5" i="1"/>
  <c r="D51" i="1"/>
  <c r="D6" i="1"/>
  <c r="D7" i="1"/>
  <c r="D3" i="1"/>
  <c r="C66" i="1" l="1"/>
  <c r="D66" i="1"/>
</calcChain>
</file>

<file path=xl/sharedStrings.xml><?xml version="1.0" encoding="utf-8"?>
<sst xmlns="http://schemas.openxmlformats.org/spreadsheetml/2006/main" count="112" uniqueCount="49">
  <si>
    <t>DESPESAS COM SERVIÇOS DE TERCEIROS (Pessoa Física ou Jurídica)</t>
  </si>
  <si>
    <t>#</t>
  </si>
  <si>
    <t>DETALHAMENTO DA DESPESA</t>
  </si>
  <si>
    <t>JUSTIFICATIVA PARA DESPESA</t>
  </si>
  <si>
    <t>UNIDADE</t>
  </si>
  <si>
    <t>QTD.</t>
  </si>
  <si>
    <t>CUSTO UNITÁRIO</t>
  </si>
  <si>
    <t>...</t>
  </si>
  <si>
    <t>% REFERENTE AO VALOR DO PROJETO</t>
  </si>
  <si>
    <t>(Descontado o valor da ação transversal)</t>
  </si>
  <si>
    <t xml:space="preserve"> SUBTOTAL  DA DESPESA (R$):</t>
  </si>
  <si>
    <t>AQUISIÇÃO DE MATERIAIS PERMANENTES</t>
  </si>
  <si>
    <t>dfsdfsdf</t>
  </si>
  <si>
    <t>dfsdfdsfsd</t>
  </si>
  <si>
    <t>gffgdgfdgfd</t>
  </si>
  <si>
    <t>dfgdfgfdg</t>
  </si>
  <si>
    <r>
      <t xml:space="preserve">% REFERENTE AO VALOR TOTAL DA DESPESA
</t>
    </r>
    <r>
      <rPr>
        <b/>
        <sz val="7"/>
        <color rgb="FFFF0000"/>
        <rFont val="Calibri"/>
        <family val="2"/>
      </rPr>
      <t>(Campo calculado. Não preencher)</t>
    </r>
  </si>
  <si>
    <r>
      <t xml:space="preserve">CUSTO TOTAL
</t>
    </r>
    <r>
      <rPr>
        <b/>
        <sz val="7"/>
        <color rgb="FFFF0000"/>
        <rFont val="Calibri"/>
        <family val="2"/>
      </rPr>
      <t>(Campo calculado. Não preencher)</t>
    </r>
  </si>
  <si>
    <t>TÍTULO DO PROJETO:</t>
  </si>
  <si>
    <t>VALOR DO PROJETO (R$):</t>
  </si>
  <si>
    <t>VALOR DA AÇÃO TRANSVERSAL (R$):</t>
  </si>
  <si>
    <t>VALOR DO PROJETO COM AÇÃO TRANSVERSAL (R$):</t>
  </si>
  <si>
    <t>Programa e Projetos</t>
  </si>
  <si>
    <t>Valor Total - R$</t>
  </si>
  <si>
    <t>% Aplicado</t>
  </si>
  <si>
    <t>DESPESAS COM MATERIAL DE CONSUMO</t>
  </si>
  <si>
    <t>DESPESAS COM PASSAGENS E DIÁRIAS</t>
  </si>
  <si>
    <t>BOLSAS</t>
  </si>
  <si>
    <t>dkldçsfjçlsdfjçl</t>
  </si>
  <si>
    <t>A</t>
  </si>
  <si>
    <t>PASSAGEM VIX-POA</t>
  </si>
  <si>
    <t>CONGRESSO</t>
  </si>
  <si>
    <t>BPIG II</t>
  </si>
  <si>
    <t>É O CARA</t>
  </si>
  <si>
    <t>BPIG IV</t>
  </si>
  <si>
    <t>DDDF</t>
  </si>
  <si>
    <t>MESES</t>
  </si>
  <si>
    <t>QTD. BOLSAS</t>
  </si>
  <si>
    <t>Resumo do Desembolso Financeiro</t>
  </si>
  <si>
    <t>Nº</t>
  </si>
  <si>
    <t>Recursos Financeiros</t>
  </si>
  <si>
    <t>Valor Total</t>
  </si>
  <si>
    <t>% Referente ao Valor Total do Projeto</t>
  </si>
  <si>
    <t>Aquisição de Materiais Permanentes</t>
  </si>
  <si>
    <t>Despesas com Material de Consumo</t>
  </si>
  <si>
    <t>Despesas com Passagens e Diárias</t>
  </si>
  <si>
    <t>Despesas com Serviços de Terceiros</t>
  </si>
  <si>
    <t>Bolsas</t>
  </si>
  <si>
    <t>TOTAIS: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</si>
</sst>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R$-416]\ * #,##0.00_-;\-[$R$-416]\ * #,##0.00_-;_-[$R$-416]\ * &quot;-&quot;??_-;_-@_-"/>
  </numFmts>
  <fonts count="1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rgb="FF000000"/>
      <name val="Calibri"/>
      <family val="2"/>
    </font>
    <font>
      <b/>
      <sz val="9"/>
      <color theme="1"/>
      <name val="Calibri"/>
      <family val="2"/>
    </font>
    <font>
      <b/>
      <sz val="7"/>
      <color rgb="FF000000"/>
      <name val="Calibri"/>
      <family val="2"/>
    </font>
    <font>
      <b/>
      <sz val="7"/>
      <color theme="1"/>
      <name val="Calibri"/>
      <family val="2"/>
    </font>
    <font>
      <sz val="7"/>
      <color theme="1"/>
      <name val="Calibri"/>
      <family val="2"/>
    </font>
    <font>
      <sz val="7"/>
      <color rgb="FF000000"/>
      <name val="Calibri"/>
      <family val="2"/>
    </font>
    <font>
      <b/>
      <sz val="8"/>
      <color rgb="FF000000"/>
      <name val="Calibri"/>
      <family val="2"/>
    </font>
    <font>
      <b/>
      <sz val="7"/>
      <color rgb="FFFF0000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1">
    <xf numFmtId="0" fontId="0" fillId="0" borderId="0" xfId="0"/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horizontal="center" vertical="center" wrapText="1"/>
    </xf>
    <xf numFmtId="164" fontId="7" fillId="3" borderId="6" xfId="0" applyNumberFormat="1" applyFont="1" applyFill="1" applyBorder="1" applyAlignment="1">
      <alignment horizontal="center" vertical="center" wrapText="1"/>
    </xf>
    <xf numFmtId="164" fontId="6" fillId="3" borderId="6" xfId="0" applyNumberFormat="1" applyFont="1" applyFill="1" applyBorder="1" applyAlignment="1">
      <alignment horizontal="center" vertical="center" wrapText="1"/>
    </xf>
    <xf numFmtId="1" fontId="6" fillId="3" borderId="6" xfId="0" applyNumberFormat="1" applyFont="1" applyFill="1" applyBorder="1" applyAlignment="1">
      <alignment horizontal="center" vertical="center" wrapText="1"/>
    </xf>
    <xf numFmtId="9" fontId="6" fillId="3" borderId="6" xfId="1" applyFont="1" applyFill="1" applyBorder="1" applyAlignment="1">
      <alignment horizontal="center" vertical="center" wrapText="1"/>
    </xf>
    <xf numFmtId="164" fontId="7" fillId="3" borderId="6" xfId="0" applyNumberFormat="1" applyFont="1" applyFill="1" applyBorder="1" applyAlignment="1">
      <alignment horizontal="right" vertical="center" wrapText="1"/>
    </xf>
    <xf numFmtId="4" fontId="3" fillId="0" borderId="6" xfId="0" applyNumberFormat="1" applyFont="1" applyBorder="1" applyAlignment="1">
      <alignment vertical="center" wrapText="1"/>
    </xf>
    <xf numFmtId="4" fontId="0" fillId="0" borderId="0" xfId="0" applyNumberFormat="1"/>
    <xf numFmtId="0" fontId="0" fillId="6" borderId="0" xfId="0" applyFill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2" fillId="4" borderId="5" xfId="0" applyFont="1" applyFill="1" applyBorder="1" applyAlignment="1">
      <alignment horizontal="right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3" fillId="0" borderId="4" xfId="0" applyFont="1" applyBorder="1" applyAlignment="1">
      <alignment horizontal="left" vertical="center" wrapText="1"/>
    </xf>
    <xf numFmtId="4" fontId="3" fillId="0" borderId="6" xfId="0" applyNumberFormat="1" applyFont="1" applyBorder="1" applyAlignment="1" applyProtection="1">
      <alignment vertical="center" wrapText="1"/>
      <protection hidden="1"/>
    </xf>
    <xf numFmtId="49" fontId="6" fillId="3" borderId="6" xfId="0" applyNumberFormat="1" applyFont="1" applyFill="1" applyBorder="1" applyAlignment="1">
      <alignment vertical="center" wrapText="1"/>
    </xf>
    <xf numFmtId="164" fontId="7" fillId="3" borderId="6" xfId="0" applyNumberFormat="1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horizontal="right" vertical="center" wrapText="1"/>
    </xf>
    <xf numFmtId="0" fontId="4" fillId="3" borderId="9" xfId="0" applyFont="1" applyFill="1" applyBorder="1" applyAlignment="1">
      <alignment horizontal="right" vertical="center" wrapText="1"/>
    </xf>
    <xf numFmtId="10" fontId="5" fillId="4" borderId="10" xfId="1" applyNumberFormat="1" applyFont="1" applyFill="1" applyBorder="1" applyAlignment="1">
      <alignment horizontal="center" vertical="center" wrapText="1"/>
    </xf>
    <xf numFmtId="10" fontId="5" fillId="4" borderId="5" xfId="1" applyNumberFormat="1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right" vertical="center" wrapText="1"/>
    </xf>
    <xf numFmtId="0" fontId="4" fillId="3" borderId="12" xfId="0" applyFont="1" applyFill="1" applyBorder="1" applyAlignment="1">
      <alignment horizontal="right" vertical="center" wrapText="1"/>
    </xf>
    <xf numFmtId="0" fontId="4" fillId="3" borderId="0" xfId="0" applyFont="1" applyFill="1" applyAlignment="1">
      <alignment horizontal="right" vertical="center" wrapText="1"/>
    </xf>
    <xf numFmtId="0" fontId="4" fillId="3" borderId="7" xfId="0" applyFont="1" applyFill="1" applyBorder="1" applyAlignment="1">
      <alignment horizontal="right" vertical="center" wrapText="1"/>
    </xf>
    <xf numFmtId="164" fontId="5" fillId="4" borderId="10" xfId="0" applyNumberFormat="1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right" vertical="center" wrapText="1"/>
    </xf>
    <xf numFmtId="0" fontId="8" fillId="3" borderId="7" xfId="0" applyFont="1" applyFill="1" applyBorder="1" applyAlignment="1">
      <alignment horizontal="right" vertical="center" wrapText="1"/>
    </xf>
    <xf numFmtId="0" fontId="0" fillId="5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0" fillId="0" borderId="0" xfId="0" applyFont="1" applyAlignment="1">
      <alignment horizontal="center"/>
    </xf>
    <xf numFmtId="0" fontId="11" fillId="0" borderId="13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wrapText="1"/>
    </xf>
    <xf numFmtId="0" fontId="12" fillId="0" borderId="13" xfId="0" applyFont="1" applyBorder="1" applyAlignment="1">
      <alignment horizontal="center"/>
    </xf>
    <xf numFmtId="0" fontId="12" fillId="0" borderId="13" xfId="0" applyFont="1" applyBorder="1"/>
    <xf numFmtId="164" fontId="12" fillId="0" borderId="13" xfId="0" applyNumberFormat="1" applyFont="1" applyBorder="1"/>
    <xf numFmtId="10" fontId="12" fillId="0" borderId="13" xfId="0" applyNumberFormat="1" applyFont="1" applyBorder="1" applyAlignment="1">
      <alignment horizontal="center"/>
    </xf>
    <xf numFmtId="164" fontId="11" fillId="0" borderId="13" xfId="0" applyNumberFormat="1" applyFont="1" applyBorder="1"/>
    <xf numFmtId="10" fontId="11" fillId="0" borderId="13" xfId="0" applyNumberFormat="1" applyFont="1" applyBorder="1" applyAlignment="1">
      <alignment horizontal="center"/>
    </xf>
    <xf numFmtId="164" fontId="0" fillId="0" borderId="0" xfId="0" applyNumberFormat="1"/>
    <xf numFmtId="0" fontId="11" fillId="0" borderId="14" xfId="0" applyFont="1" applyBorder="1" applyAlignment="1">
      <alignment horizontal="right"/>
    </xf>
    <xf numFmtId="0" fontId="11" fillId="0" borderId="15" xfId="0" applyFont="1" applyBorder="1" applyAlignment="1">
      <alignment horizontal="right"/>
    </xf>
    <xf numFmtId="0" fontId="10" fillId="0" borderId="0" xfId="0" applyFont="1" applyAlignment="1"/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2B9F5-CB52-4854-901E-0C248A3973B8}">
  <dimension ref="A1:B4"/>
  <sheetViews>
    <sheetView showGridLines="0" workbookViewId="0">
      <selection activeCell="B3" sqref="B3"/>
    </sheetView>
  </sheetViews>
  <sheetFormatPr defaultRowHeight="14.25"/>
  <cols>
    <col min="1" max="1" width="38.625" customWidth="1"/>
    <col min="2" max="2" width="39.25" customWidth="1"/>
  </cols>
  <sheetData>
    <row r="1" spans="1:2" ht="15" thickBot="1">
      <c r="A1" s="16" t="s">
        <v>18</v>
      </c>
      <c r="B1" s="17" t="s">
        <v>28</v>
      </c>
    </row>
    <row r="2" spans="1:2" ht="26.25" customHeight="1" thickBot="1">
      <c r="A2" s="15" t="s">
        <v>19</v>
      </c>
      <c r="B2" s="11">
        <v>1000000</v>
      </c>
    </row>
    <row r="3" spans="1:2" ht="15" thickBot="1">
      <c r="A3" s="15" t="s">
        <v>20</v>
      </c>
      <c r="B3" s="18">
        <f>IF(B2&lt;='TABELA AÇÃO TRANSVERSÃO'!C5,'DETALHAMENTO PROJETO'!B2*'TABELA AÇÃO TRANSVERSÃO'!D5,
IF('DETALHAMENTO PROJETO'!B2&lt;='TABELA AÇÃO TRANSVERSÃO'!C6,'DETALHAMENTO PROJETO'!B2*'TABELA AÇÃO TRANSVERSÃO'!D6,'DETALHAMENTO PROJETO'!B2*'TABELA AÇÃO TRANSVERSÃO'!D7))</f>
        <v>50000</v>
      </c>
    </row>
    <row r="4" spans="1:2" ht="15" thickBot="1">
      <c r="A4" s="15" t="s">
        <v>21</v>
      </c>
      <c r="B4" s="18">
        <f>B2+B3</f>
        <v>1050000</v>
      </c>
    </row>
  </sheetData>
  <sheetProtection algorithmName="SHA-512" hashValue="wGUvRi2EV5NCcEv4rLChB29/rQq1a6wdfM6wUgtp+ysBA8PPjQaBSw76ypnC5376kuZOBvYcT2568TrsnNlVXA==" saltValue="hn/zX91FM/e6ZIVIn2Sc6Q==" spinCount="100000" sheet="1" objects="1" scenarios="1"/>
  <protectedRanges>
    <protectedRange sqref="B1" name="Título projeto"/>
    <protectedRange sqref="B2" name="Valor projeto"/>
  </protectedRange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3DAB0-FA9D-4102-8CFD-120EA3BE461F}">
  <dimension ref="A1:H70"/>
  <sheetViews>
    <sheetView showGridLines="0" tabSelected="1" zoomScaleNormal="100" workbookViewId="0">
      <selection activeCell="E65" sqref="E65"/>
    </sheetView>
  </sheetViews>
  <sheetFormatPr defaultRowHeight="14.25"/>
  <cols>
    <col min="1" max="1" width="5.875" customWidth="1"/>
    <col min="2" max="8" width="32.875" customWidth="1"/>
    <col min="9" max="9" width="9.125" customWidth="1"/>
  </cols>
  <sheetData>
    <row r="1" spans="1:8" ht="15" thickBot="1">
      <c r="A1" s="21" t="s">
        <v>11</v>
      </c>
      <c r="B1" s="22"/>
      <c r="C1" s="22"/>
      <c r="D1" s="22"/>
      <c r="E1" s="22"/>
      <c r="F1" s="22"/>
      <c r="G1" s="22"/>
      <c r="H1" s="23"/>
    </row>
    <row r="2" spans="1:8" ht="18.75" thickBot="1">
      <c r="A2" s="1" t="s">
        <v>1</v>
      </c>
      <c r="B2" s="2" t="s">
        <v>2</v>
      </c>
      <c r="C2" s="2" t="s">
        <v>3</v>
      </c>
      <c r="D2" s="2" t="s">
        <v>16</v>
      </c>
      <c r="E2" s="2" t="s">
        <v>4</v>
      </c>
      <c r="F2" s="2" t="s">
        <v>5</v>
      </c>
      <c r="G2" s="2" t="s">
        <v>6</v>
      </c>
      <c r="H2" s="2" t="s">
        <v>17</v>
      </c>
    </row>
    <row r="3" spans="1:8" ht="15" thickBot="1">
      <c r="A3" s="3">
        <v>1</v>
      </c>
      <c r="B3" s="4" t="s">
        <v>12</v>
      </c>
      <c r="C3" s="19" t="s">
        <v>13</v>
      </c>
      <c r="D3" s="9">
        <f>H3/$H$8</f>
        <v>4.7658384698481285E-2</v>
      </c>
      <c r="E3" s="5" t="s">
        <v>4</v>
      </c>
      <c r="F3" s="8">
        <v>5</v>
      </c>
      <c r="G3" s="10">
        <v>1500</v>
      </c>
      <c r="H3" s="6">
        <f>F3*G3</f>
        <v>7500</v>
      </c>
    </row>
    <row r="4" spans="1:8" ht="15" thickBot="1">
      <c r="A4" s="3">
        <v>2</v>
      </c>
      <c r="B4" s="4" t="s">
        <v>14</v>
      </c>
      <c r="C4" s="19" t="s">
        <v>29</v>
      </c>
      <c r="D4" s="9">
        <f t="shared" ref="D4:D7" si="0">H4/$H$8</f>
        <v>0.15886128232827096</v>
      </c>
      <c r="E4" s="5" t="s">
        <v>4</v>
      </c>
      <c r="F4" s="8">
        <v>10</v>
      </c>
      <c r="G4" s="6">
        <v>2500</v>
      </c>
      <c r="H4" s="6">
        <f t="shared" ref="H4:H7" si="1">F4*G4</f>
        <v>25000</v>
      </c>
    </row>
    <row r="5" spans="1:8" ht="15" thickBot="1">
      <c r="A5" s="3">
        <v>3</v>
      </c>
      <c r="B5" s="4"/>
      <c r="C5" s="19"/>
      <c r="D5" s="9">
        <f t="shared" si="0"/>
        <v>0.47658384698481288</v>
      </c>
      <c r="E5" s="5"/>
      <c r="F5" s="8">
        <v>5</v>
      </c>
      <c r="G5" s="6">
        <v>15000</v>
      </c>
      <c r="H5" s="6">
        <f t="shared" si="1"/>
        <v>75000</v>
      </c>
    </row>
    <row r="6" spans="1:8" ht="15" thickBot="1">
      <c r="A6" s="3">
        <v>4</v>
      </c>
      <c r="B6" s="5"/>
      <c r="C6" s="19"/>
      <c r="D6" s="9">
        <f t="shared" si="0"/>
        <v>0.15886128232827096</v>
      </c>
      <c r="E6" s="5"/>
      <c r="F6" s="8">
        <v>100</v>
      </c>
      <c r="G6" s="7">
        <v>250</v>
      </c>
      <c r="H6" s="6">
        <f t="shared" si="1"/>
        <v>25000</v>
      </c>
    </row>
    <row r="7" spans="1:8" ht="15" thickBot="1">
      <c r="A7" s="3" t="s">
        <v>7</v>
      </c>
      <c r="B7" s="5"/>
      <c r="C7" s="19"/>
      <c r="D7" s="9">
        <f t="shared" si="0"/>
        <v>0.15803520366016394</v>
      </c>
      <c r="E7" s="5"/>
      <c r="F7" s="8">
        <v>15</v>
      </c>
      <c r="G7" s="7">
        <v>1658</v>
      </c>
      <c r="H7" s="6">
        <f t="shared" si="1"/>
        <v>24870</v>
      </c>
    </row>
    <row r="8" spans="1:8" ht="18" customHeight="1">
      <c r="A8" s="24" t="s">
        <v>8</v>
      </c>
      <c r="B8" s="24"/>
      <c r="C8" s="25"/>
      <c r="D8" s="26">
        <f>H8/'DETALHAMENTO PROJETO'!$B$2</f>
        <v>0.15737000000000001</v>
      </c>
      <c r="E8" s="28" t="s">
        <v>10</v>
      </c>
      <c r="F8" s="24"/>
      <c r="G8" s="25"/>
      <c r="H8" s="32">
        <f>SUM(H3:H7)</f>
        <v>157370</v>
      </c>
    </row>
    <row r="9" spans="1:8" ht="15" thickBot="1">
      <c r="A9" s="34" t="s">
        <v>9</v>
      </c>
      <c r="B9" s="34"/>
      <c r="C9" s="35"/>
      <c r="D9" s="27"/>
      <c r="E9" s="29"/>
      <c r="F9" s="30"/>
      <c r="G9" s="31"/>
      <c r="H9" s="33"/>
    </row>
    <row r="11" spans="1:8" ht="15" thickBot="1"/>
    <row r="12" spans="1:8" ht="15" thickBot="1">
      <c r="A12" s="21" t="s">
        <v>25</v>
      </c>
      <c r="B12" s="22"/>
      <c r="C12" s="22"/>
      <c r="D12" s="22"/>
      <c r="E12" s="22"/>
      <c r="F12" s="22"/>
      <c r="G12" s="22"/>
      <c r="H12" s="23"/>
    </row>
    <row r="13" spans="1:8" ht="18.75" thickBot="1">
      <c r="A13" s="1" t="s">
        <v>1</v>
      </c>
      <c r="B13" s="2" t="s">
        <v>2</v>
      </c>
      <c r="C13" s="2" t="s">
        <v>3</v>
      </c>
      <c r="D13" s="2" t="s">
        <v>16</v>
      </c>
      <c r="E13" s="2" t="s">
        <v>4</v>
      </c>
      <c r="F13" s="2" t="s">
        <v>5</v>
      </c>
      <c r="G13" s="2" t="s">
        <v>6</v>
      </c>
      <c r="H13" s="2" t="s">
        <v>17</v>
      </c>
    </row>
    <row r="14" spans="1:8" ht="15" thickBot="1">
      <c r="A14" s="3">
        <v>1</v>
      </c>
      <c r="B14" s="4" t="s">
        <v>12</v>
      </c>
      <c r="C14" s="4" t="s">
        <v>13</v>
      </c>
      <c r="D14" s="9">
        <f>H14/$H$19</f>
        <v>6.6666666666666666E-2</v>
      </c>
      <c r="E14" s="5" t="s">
        <v>4</v>
      </c>
      <c r="F14" s="8">
        <v>5</v>
      </c>
      <c r="G14" s="10">
        <v>500</v>
      </c>
      <c r="H14" s="6">
        <f>F14*G14</f>
        <v>2500</v>
      </c>
    </row>
    <row r="15" spans="1:8" ht="15" thickBot="1">
      <c r="A15" s="3">
        <v>2</v>
      </c>
      <c r="B15" s="4" t="s">
        <v>14</v>
      </c>
      <c r="C15" s="4" t="s">
        <v>15</v>
      </c>
      <c r="D15" s="9">
        <f>H15/$H$19</f>
        <v>0.93333333333333335</v>
      </c>
      <c r="E15" s="5" t="s">
        <v>4</v>
      </c>
      <c r="F15" s="8">
        <v>10</v>
      </c>
      <c r="G15" s="6">
        <v>3500</v>
      </c>
      <c r="H15" s="6">
        <f t="shared" ref="H15:H18" si="2">F15*G15</f>
        <v>35000</v>
      </c>
    </row>
    <row r="16" spans="1:8" ht="15" thickBot="1">
      <c r="A16" s="3">
        <v>3</v>
      </c>
      <c r="B16" s="4"/>
      <c r="C16" s="4"/>
      <c r="D16" s="9">
        <f>H16/$H$19</f>
        <v>0</v>
      </c>
      <c r="E16" s="5"/>
      <c r="F16" s="8"/>
      <c r="G16" s="6"/>
      <c r="H16" s="6">
        <f t="shared" si="2"/>
        <v>0</v>
      </c>
    </row>
    <row r="17" spans="1:8" ht="15" thickBot="1">
      <c r="A17" s="3">
        <v>4</v>
      </c>
      <c r="B17" s="5"/>
      <c r="C17" s="4"/>
      <c r="D17" s="9">
        <f>H17/$H$19</f>
        <v>0</v>
      </c>
      <c r="E17" s="5"/>
      <c r="F17" s="8"/>
      <c r="G17" s="7"/>
      <c r="H17" s="6">
        <f t="shared" si="2"/>
        <v>0</v>
      </c>
    </row>
    <row r="18" spans="1:8" ht="15" thickBot="1">
      <c r="A18" s="3" t="s">
        <v>7</v>
      </c>
      <c r="B18" s="5"/>
      <c r="C18" s="4"/>
      <c r="D18" s="9">
        <f>H18/$H$19</f>
        <v>0</v>
      </c>
      <c r="E18" s="5"/>
      <c r="F18" s="8"/>
      <c r="G18" s="7"/>
      <c r="H18" s="6">
        <f t="shared" si="2"/>
        <v>0</v>
      </c>
    </row>
    <row r="19" spans="1:8">
      <c r="A19" s="24" t="s">
        <v>8</v>
      </c>
      <c r="B19" s="24"/>
      <c r="C19" s="25"/>
      <c r="D19" s="26">
        <f>H19/'DETALHAMENTO PROJETO'!$B$2</f>
        <v>3.7499999999999999E-2</v>
      </c>
      <c r="E19" s="28" t="s">
        <v>10</v>
      </c>
      <c r="F19" s="24"/>
      <c r="G19" s="25"/>
      <c r="H19" s="32">
        <f>SUM(H14:H18)</f>
        <v>37500</v>
      </c>
    </row>
    <row r="20" spans="1:8" ht="15" thickBot="1">
      <c r="A20" s="34" t="s">
        <v>9</v>
      </c>
      <c r="B20" s="34"/>
      <c r="C20" s="35"/>
      <c r="D20" s="27"/>
      <c r="E20" s="29"/>
      <c r="F20" s="30"/>
      <c r="G20" s="31"/>
      <c r="H20" s="33"/>
    </row>
    <row r="22" spans="1:8" ht="15" thickBot="1"/>
    <row r="23" spans="1:8" ht="15" thickBot="1">
      <c r="A23" s="21" t="s">
        <v>26</v>
      </c>
      <c r="B23" s="22"/>
      <c r="C23" s="22"/>
      <c r="D23" s="22"/>
      <c r="E23" s="22"/>
      <c r="F23" s="22"/>
      <c r="G23" s="22"/>
      <c r="H23" s="23"/>
    </row>
    <row r="24" spans="1:8" ht="18.75" thickBot="1">
      <c r="A24" s="1" t="s">
        <v>1</v>
      </c>
      <c r="B24" s="2" t="s">
        <v>2</v>
      </c>
      <c r="C24" s="2" t="s">
        <v>3</v>
      </c>
      <c r="D24" s="2" t="s">
        <v>16</v>
      </c>
      <c r="E24" s="2" t="s">
        <v>4</v>
      </c>
      <c r="F24" s="2" t="s">
        <v>5</v>
      </c>
      <c r="G24" s="2" t="s">
        <v>6</v>
      </c>
      <c r="H24" s="2" t="s">
        <v>17</v>
      </c>
    </row>
    <row r="25" spans="1:8" ht="15" thickBot="1">
      <c r="A25" s="3">
        <v>1</v>
      </c>
      <c r="B25" s="4" t="s">
        <v>30</v>
      </c>
      <c r="C25" s="4" t="s">
        <v>31</v>
      </c>
      <c r="D25" s="9">
        <f>H25/$H$30</f>
        <v>1.4094830016350002E-2</v>
      </c>
      <c r="E25" s="5" t="s">
        <v>4</v>
      </c>
      <c r="F25" s="8">
        <v>5</v>
      </c>
      <c r="G25" s="10">
        <v>500</v>
      </c>
      <c r="H25" s="6">
        <f>F25*G25</f>
        <v>2500</v>
      </c>
    </row>
    <row r="26" spans="1:8" ht="15" thickBot="1">
      <c r="A26" s="3">
        <v>2</v>
      </c>
      <c r="B26" s="4" t="s">
        <v>14</v>
      </c>
      <c r="C26" s="4" t="s">
        <v>15</v>
      </c>
      <c r="D26" s="9">
        <f>H26/$H$30</f>
        <v>0.14094830016350002</v>
      </c>
      <c r="E26" s="5" t="s">
        <v>4</v>
      </c>
      <c r="F26" s="8">
        <v>10</v>
      </c>
      <c r="G26" s="6">
        <v>2500</v>
      </c>
      <c r="H26" s="6">
        <f t="shared" ref="H26:H29" si="3">F26*G26</f>
        <v>25000</v>
      </c>
    </row>
    <row r="27" spans="1:8" ht="15" thickBot="1">
      <c r="A27" s="3">
        <v>3</v>
      </c>
      <c r="B27" s="4"/>
      <c r="C27" s="4"/>
      <c r="D27" s="9">
        <f>H27/$H$30</f>
        <v>0.56379320065400007</v>
      </c>
      <c r="E27" s="5"/>
      <c r="F27" s="8">
        <v>5</v>
      </c>
      <c r="G27" s="6">
        <v>20000</v>
      </c>
      <c r="H27" s="6">
        <f t="shared" si="3"/>
        <v>100000</v>
      </c>
    </row>
    <row r="28" spans="1:8" ht="15" thickBot="1">
      <c r="A28" s="3">
        <v>4</v>
      </c>
      <c r="B28" s="5"/>
      <c r="C28" s="4"/>
      <c r="D28" s="9">
        <f>H28/$H$30</f>
        <v>0.14094830016350002</v>
      </c>
      <c r="E28" s="5"/>
      <c r="F28" s="8">
        <v>100</v>
      </c>
      <c r="G28" s="7">
        <v>250</v>
      </c>
      <c r="H28" s="6">
        <f t="shared" si="3"/>
        <v>25000</v>
      </c>
    </row>
    <row r="29" spans="1:8" ht="15" thickBot="1">
      <c r="A29" s="3" t="s">
        <v>7</v>
      </c>
      <c r="B29" s="5"/>
      <c r="C29" s="4"/>
      <c r="D29" s="9">
        <f>H29/$H$30</f>
        <v>0.14021536900264983</v>
      </c>
      <c r="E29" s="5"/>
      <c r="F29" s="8">
        <v>15</v>
      </c>
      <c r="G29" s="7">
        <v>1658</v>
      </c>
      <c r="H29" s="6">
        <f t="shared" si="3"/>
        <v>24870</v>
      </c>
    </row>
    <row r="30" spans="1:8">
      <c r="A30" s="24" t="s">
        <v>8</v>
      </c>
      <c r="B30" s="24"/>
      <c r="C30" s="25"/>
      <c r="D30" s="26">
        <f>H30/'DETALHAMENTO PROJETO'!$B$2</f>
        <v>0.17737</v>
      </c>
      <c r="E30" s="28" t="s">
        <v>10</v>
      </c>
      <c r="F30" s="24"/>
      <c r="G30" s="25"/>
      <c r="H30" s="32">
        <f>SUM(H25:H29)</f>
        <v>177370</v>
      </c>
    </row>
    <row r="31" spans="1:8" ht="15" thickBot="1">
      <c r="A31" s="34" t="s">
        <v>9</v>
      </c>
      <c r="B31" s="34"/>
      <c r="C31" s="35"/>
      <c r="D31" s="27"/>
      <c r="E31" s="29"/>
      <c r="F31" s="30"/>
      <c r="G31" s="31"/>
      <c r="H31" s="33"/>
    </row>
    <row r="33" spans="1:8" ht="15" thickBot="1"/>
    <row r="34" spans="1:8" ht="15" thickBot="1">
      <c r="A34" s="21" t="s">
        <v>0</v>
      </c>
      <c r="B34" s="22"/>
      <c r="C34" s="22"/>
      <c r="D34" s="22"/>
      <c r="E34" s="22"/>
      <c r="F34" s="22"/>
      <c r="G34" s="22"/>
      <c r="H34" s="23"/>
    </row>
    <row r="35" spans="1:8" ht="18.75" thickBot="1">
      <c r="A35" s="1" t="s">
        <v>1</v>
      </c>
      <c r="B35" s="2" t="s">
        <v>2</v>
      </c>
      <c r="C35" s="2" t="s">
        <v>3</v>
      </c>
      <c r="D35" s="2" t="s">
        <v>16</v>
      </c>
      <c r="E35" s="2" t="s">
        <v>4</v>
      </c>
      <c r="F35" s="2" t="s">
        <v>5</v>
      </c>
      <c r="G35" s="2" t="s">
        <v>6</v>
      </c>
      <c r="H35" s="2" t="s">
        <v>17</v>
      </c>
    </row>
    <row r="36" spans="1:8" ht="15" thickBot="1">
      <c r="A36" s="3">
        <v>1</v>
      </c>
      <c r="B36" s="4" t="s">
        <v>12</v>
      </c>
      <c r="C36" s="4" t="s">
        <v>13</v>
      </c>
      <c r="D36" s="9">
        <f>H36/$H$41</f>
        <v>3.6305344605244302E-2</v>
      </c>
      <c r="E36" s="5" t="s">
        <v>4</v>
      </c>
      <c r="F36" s="8">
        <v>5</v>
      </c>
      <c r="G36" s="10">
        <v>2027</v>
      </c>
      <c r="H36" s="6">
        <f>F36*G36</f>
        <v>10135</v>
      </c>
    </row>
    <row r="37" spans="1:8" ht="15" thickBot="1">
      <c r="A37" s="3">
        <v>2</v>
      </c>
      <c r="B37" s="4" t="s">
        <v>14</v>
      </c>
      <c r="C37" s="4" t="s">
        <v>15</v>
      </c>
      <c r="D37" s="9">
        <f>H37/$H$41</f>
        <v>0.12537612838515547</v>
      </c>
      <c r="E37" s="5" t="s">
        <v>4</v>
      </c>
      <c r="F37" s="8">
        <v>10</v>
      </c>
      <c r="G37" s="6">
        <v>3500</v>
      </c>
      <c r="H37" s="6">
        <f t="shared" ref="H37:H40" si="4">F37*G37</f>
        <v>35000</v>
      </c>
    </row>
    <row r="38" spans="1:8" ht="15" thickBot="1">
      <c r="A38" s="3">
        <v>3</v>
      </c>
      <c r="B38" s="4"/>
      <c r="C38" s="4"/>
      <c r="D38" s="9">
        <f>H38/$H$41</f>
        <v>0.37881501647800542</v>
      </c>
      <c r="E38" s="5"/>
      <c r="F38" s="8">
        <v>5</v>
      </c>
      <c r="G38" s="6">
        <v>21150</v>
      </c>
      <c r="H38" s="6">
        <f t="shared" si="4"/>
        <v>105750</v>
      </c>
    </row>
    <row r="39" spans="1:8" ht="15" thickBot="1">
      <c r="A39" s="3">
        <v>4</v>
      </c>
      <c r="B39" s="5"/>
      <c r="C39" s="4"/>
      <c r="D39" s="9">
        <f>H39/$H$41</f>
        <v>0.37616420690643354</v>
      </c>
      <c r="E39" s="5"/>
      <c r="F39" s="8">
        <v>100</v>
      </c>
      <c r="G39" s="7">
        <v>1050.0999999999999</v>
      </c>
      <c r="H39" s="6">
        <f t="shared" si="4"/>
        <v>105009.99999999999</v>
      </c>
    </row>
    <row r="40" spans="1:8" ht="15" thickBot="1">
      <c r="A40" s="3" t="s">
        <v>7</v>
      </c>
      <c r="B40" s="5"/>
      <c r="C40" s="4"/>
      <c r="D40" s="9">
        <f>H40/$H$41</f>
        <v>8.3339303625161204E-2</v>
      </c>
      <c r="E40" s="5"/>
      <c r="F40" s="8">
        <v>15</v>
      </c>
      <c r="G40" s="7">
        <v>1551</v>
      </c>
      <c r="H40" s="6">
        <f t="shared" si="4"/>
        <v>23265</v>
      </c>
    </row>
    <row r="41" spans="1:8">
      <c r="A41" s="24" t="s">
        <v>8</v>
      </c>
      <c r="B41" s="24"/>
      <c r="C41" s="25"/>
      <c r="D41" s="26">
        <f>H41/'DETALHAMENTO PROJETO'!$B$2</f>
        <v>0.27916000000000002</v>
      </c>
      <c r="E41" s="28" t="s">
        <v>10</v>
      </c>
      <c r="F41" s="24"/>
      <c r="G41" s="25"/>
      <c r="H41" s="32">
        <f>SUM(H36:H40)</f>
        <v>279160</v>
      </c>
    </row>
    <row r="42" spans="1:8" ht="15" thickBot="1">
      <c r="A42" s="34" t="s">
        <v>9</v>
      </c>
      <c r="B42" s="34"/>
      <c r="C42" s="35"/>
      <c r="D42" s="27"/>
      <c r="E42" s="29"/>
      <c r="F42" s="30"/>
      <c r="G42" s="31"/>
      <c r="H42" s="33"/>
    </row>
    <row r="44" spans="1:8" ht="15" thickBot="1"/>
    <row r="45" spans="1:8" ht="15.75" customHeight="1" thickBot="1">
      <c r="A45" s="21" t="s">
        <v>27</v>
      </c>
      <c r="B45" s="22"/>
      <c r="C45" s="22"/>
      <c r="D45" s="22"/>
      <c r="E45" s="22"/>
      <c r="F45" s="22"/>
      <c r="G45" s="22"/>
      <c r="H45" s="23"/>
    </row>
    <row r="46" spans="1:8" ht="18.75" thickBot="1">
      <c r="A46" s="1" t="s">
        <v>1</v>
      </c>
      <c r="B46" s="2" t="s">
        <v>2</v>
      </c>
      <c r="C46" s="2" t="s">
        <v>3</v>
      </c>
      <c r="D46" s="2" t="s">
        <v>16</v>
      </c>
      <c r="E46" s="2" t="s">
        <v>37</v>
      </c>
      <c r="F46" s="2" t="s">
        <v>36</v>
      </c>
      <c r="G46" s="2" t="s">
        <v>6</v>
      </c>
      <c r="H46" s="2" t="s">
        <v>17</v>
      </c>
    </row>
    <row r="47" spans="1:8" ht="15" thickBot="1">
      <c r="A47" s="3">
        <v>1</v>
      </c>
      <c r="B47" s="4" t="s">
        <v>32</v>
      </c>
      <c r="C47" s="4" t="s">
        <v>33</v>
      </c>
      <c r="D47" s="9">
        <f>H47/$H$52</f>
        <v>0.78485370051635117</v>
      </c>
      <c r="E47" s="8">
        <v>2</v>
      </c>
      <c r="F47" s="8">
        <v>24</v>
      </c>
      <c r="G47" s="10">
        <v>5700</v>
      </c>
      <c r="H47" s="20">
        <f>E47*F47*G47</f>
        <v>273600</v>
      </c>
    </row>
    <row r="48" spans="1:8" ht="15" thickBot="1">
      <c r="A48" s="3">
        <v>2</v>
      </c>
      <c r="B48" s="4" t="s">
        <v>34</v>
      </c>
      <c r="C48" s="4" t="s">
        <v>35</v>
      </c>
      <c r="D48" s="9">
        <f>H48/$H$52</f>
        <v>0.21514629948364888</v>
      </c>
      <c r="E48" s="8">
        <v>2</v>
      </c>
      <c r="F48" s="8">
        <v>5</v>
      </c>
      <c r="G48" s="10">
        <v>7500</v>
      </c>
      <c r="H48" s="20">
        <f>E48*F48*G48</f>
        <v>75000</v>
      </c>
    </row>
    <row r="49" spans="1:8" ht="15" thickBot="1">
      <c r="A49" s="3">
        <v>3</v>
      </c>
      <c r="B49" s="4"/>
      <c r="C49" s="4"/>
      <c r="D49" s="9">
        <f>H49/$H$52</f>
        <v>0</v>
      </c>
      <c r="E49" s="8"/>
      <c r="F49" s="8"/>
      <c r="G49" s="10"/>
      <c r="H49" s="20">
        <f>E49*F49*G49</f>
        <v>0</v>
      </c>
    </row>
    <row r="50" spans="1:8" ht="15" thickBot="1">
      <c r="A50" s="3">
        <v>4</v>
      </c>
      <c r="B50" s="5"/>
      <c r="C50" s="4"/>
      <c r="D50" s="9">
        <f>H50/$H$52</f>
        <v>0</v>
      </c>
      <c r="E50" s="8"/>
      <c r="F50" s="8"/>
      <c r="G50" s="10"/>
      <c r="H50" s="20">
        <f t="shared" ref="H50:H51" si="5">E50*F50*G50</f>
        <v>0</v>
      </c>
    </row>
    <row r="51" spans="1:8" ht="15" thickBot="1">
      <c r="A51" s="3" t="s">
        <v>7</v>
      </c>
      <c r="B51" s="5"/>
      <c r="C51" s="4"/>
      <c r="D51" s="9">
        <f t="shared" ref="D48:D51" si="6">H51/$H$8</f>
        <v>0</v>
      </c>
      <c r="E51" s="8"/>
      <c r="F51" s="8"/>
      <c r="G51" s="10"/>
      <c r="H51" s="20">
        <f t="shared" si="5"/>
        <v>0</v>
      </c>
    </row>
    <row r="52" spans="1:8">
      <c r="A52" s="24" t="s">
        <v>8</v>
      </c>
      <c r="B52" s="24"/>
      <c r="C52" s="25"/>
      <c r="D52" s="26">
        <f>H52/'DETALHAMENTO PROJETO'!$B$2</f>
        <v>0.34860000000000002</v>
      </c>
      <c r="E52" s="28" t="s">
        <v>10</v>
      </c>
      <c r="F52" s="24"/>
      <c r="G52" s="25"/>
      <c r="H52" s="32">
        <f>SUM(H47:H51)</f>
        <v>348600</v>
      </c>
    </row>
    <row r="53" spans="1:8" ht="15" thickBot="1">
      <c r="A53" s="34" t="s">
        <v>9</v>
      </c>
      <c r="B53" s="34"/>
      <c r="C53" s="35"/>
      <c r="D53" s="27"/>
      <c r="E53" s="29"/>
      <c r="F53" s="30"/>
      <c r="G53" s="31"/>
      <c r="H53" s="33"/>
    </row>
    <row r="58" spans="1:8" ht="14.25" customHeight="1">
      <c r="A58" s="38" t="s">
        <v>38</v>
      </c>
      <c r="B58" s="38"/>
      <c r="C58" s="38"/>
      <c r="D58" s="38"/>
    </row>
    <row r="59" spans="1:8" ht="15.75">
      <c r="E59" s="50"/>
      <c r="F59" s="50"/>
      <c r="G59" s="50"/>
    </row>
    <row r="60" spans="1:8" ht="15">
      <c r="A60" s="39" t="s">
        <v>39</v>
      </c>
      <c r="B60" s="39" t="s">
        <v>40</v>
      </c>
      <c r="C60" s="39" t="s">
        <v>41</v>
      </c>
      <c r="D60" s="40" t="s">
        <v>42</v>
      </c>
    </row>
    <row r="61" spans="1:8" ht="15">
      <c r="A61" s="41">
        <v>1</v>
      </c>
      <c r="B61" s="42" t="s">
        <v>43</v>
      </c>
      <c r="C61" s="43">
        <f>H8</f>
        <v>157370</v>
      </c>
      <c r="D61" s="44">
        <f>D8</f>
        <v>0.15737000000000001</v>
      </c>
    </row>
    <row r="62" spans="1:8" ht="15">
      <c r="A62" s="41">
        <v>2</v>
      </c>
      <c r="B62" s="42" t="s">
        <v>44</v>
      </c>
      <c r="C62" s="43">
        <f>H19</f>
        <v>37500</v>
      </c>
      <c r="D62" s="44">
        <f>D19</f>
        <v>3.7499999999999999E-2</v>
      </c>
    </row>
    <row r="63" spans="1:8" ht="15">
      <c r="A63" s="41">
        <v>3</v>
      </c>
      <c r="B63" s="42" t="s">
        <v>45</v>
      </c>
      <c r="C63" s="43">
        <f>H30</f>
        <v>177370</v>
      </c>
      <c r="D63" s="44">
        <f>D30</f>
        <v>0.17737</v>
      </c>
    </row>
    <row r="64" spans="1:8" ht="15">
      <c r="A64" s="41">
        <v>4</v>
      </c>
      <c r="B64" s="42" t="s">
        <v>46</v>
      </c>
      <c r="C64" s="43">
        <f>H41</f>
        <v>279160</v>
      </c>
      <c r="D64" s="44">
        <f>D41</f>
        <v>0.27916000000000002</v>
      </c>
    </row>
    <row r="65" spans="1:6" ht="15">
      <c r="A65" s="41">
        <v>5</v>
      </c>
      <c r="B65" s="42" t="s">
        <v>47</v>
      </c>
      <c r="C65" s="43">
        <f>H52</f>
        <v>348600</v>
      </c>
      <c r="D65" s="44">
        <f>D52</f>
        <v>0.34860000000000002</v>
      </c>
    </row>
    <row r="66" spans="1:6" ht="15">
      <c r="A66" s="48" t="s">
        <v>48</v>
      </c>
      <c r="B66" s="49"/>
      <c r="C66" s="45">
        <f>SUM(C61:C65)</f>
        <v>1000000</v>
      </c>
      <c r="D66" s="46">
        <f>SUM(D61:D65)</f>
        <v>1</v>
      </c>
    </row>
    <row r="69" spans="1:6">
      <c r="F69" s="47"/>
    </row>
    <row r="70" spans="1:6">
      <c r="F70" s="47"/>
    </row>
  </sheetData>
  <mergeCells count="32">
    <mergeCell ref="A58:D58"/>
    <mergeCell ref="A66:B66"/>
    <mergeCell ref="A1:H1"/>
    <mergeCell ref="A8:C8"/>
    <mergeCell ref="A9:C9"/>
    <mergeCell ref="D8:D9"/>
    <mergeCell ref="E8:G9"/>
    <mergeCell ref="H8:H9"/>
    <mergeCell ref="A12:H12"/>
    <mergeCell ref="A19:C19"/>
    <mergeCell ref="D19:D20"/>
    <mergeCell ref="E19:G20"/>
    <mergeCell ref="H19:H20"/>
    <mergeCell ref="A20:C20"/>
    <mergeCell ref="A23:H23"/>
    <mergeCell ref="A30:C30"/>
    <mergeCell ref="D30:D31"/>
    <mergeCell ref="E30:G31"/>
    <mergeCell ref="H30:H31"/>
    <mergeCell ref="A31:C31"/>
    <mergeCell ref="A34:H34"/>
    <mergeCell ref="A41:C41"/>
    <mergeCell ref="D41:D42"/>
    <mergeCell ref="E41:G42"/>
    <mergeCell ref="H41:H42"/>
    <mergeCell ref="A42:C42"/>
    <mergeCell ref="A45:H45"/>
    <mergeCell ref="A52:C52"/>
    <mergeCell ref="D52:D53"/>
    <mergeCell ref="E52:G53"/>
    <mergeCell ref="H52:H53"/>
    <mergeCell ref="A53:C53"/>
  </mergeCells>
  <pageMargins left="0.511811024" right="0.511811024" top="0.78740157499999996" bottom="0.78740157499999996" header="0.31496062000000002" footer="0.31496062000000002"/>
  <pageSetup paperSize="9" orientation="portrait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02938-C27F-4A64-8EB2-767937128ED5}">
  <dimension ref="B3:D7"/>
  <sheetViews>
    <sheetView workbookViewId="0">
      <selection activeCell="C5" sqref="C5"/>
    </sheetView>
  </sheetViews>
  <sheetFormatPr defaultRowHeight="14.25"/>
  <cols>
    <col min="2" max="2" width="19.125" bestFit="1" customWidth="1"/>
    <col min="3" max="3" width="19.125" customWidth="1"/>
    <col min="4" max="4" width="21.25" customWidth="1"/>
  </cols>
  <sheetData>
    <row r="3" spans="2:4">
      <c r="B3" s="36" t="s">
        <v>22</v>
      </c>
      <c r="C3" s="36"/>
      <c r="D3" s="36"/>
    </row>
    <row r="4" spans="2:4">
      <c r="B4" s="37" t="s">
        <v>23</v>
      </c>
      <c r="C4" s="37"/>
      <c r="D4" s="13" t="s">
        <v>24</v>
      </c>
    </row>
    <row r="5" spans="2:4">
      <c r="B5" s="12">
        <v>50000</v>
      </c>
      <c r="C5" s="12">
        <v>2000000</v>
      </c>
      <c r="D5" s="14">
        <v>0.05</v>
      </c>
    </row>
    <row r="6" spans="2:4">
      <c r="B6" s="12">
        <v>2000000.01</v>
      </c>
      <c r="C6" s="12">
        <v>5000000</v>
      </c>
      <c r="D6" s="14">
        <v>0.04</v>
      </c>
    </row>
    <row r="7" spans="2:4">
      <c r="B7" s="12">
        <v>5000000.01</v>
      </c>
      <c r="C7" s="12"/>
      <c r="D7" s="14">
        <v>0.03</v>
      </c>
    </row>
  </sheetData>
  <mergeCells count="2">
    <mergeCell ref="B3:D3"/>
    <mergeCell ref="B4:C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DETALHAMENTO PROJETO</vt:lpstr>
      <vt:lpstr>DESPESAS</vt:lpstr>
      <vt:lpstr>TABELA AÇÃO TRANSVERSÃO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Elton Siqueira Moura</dc:creator>
  <cp:lastModifiedBy>Marcia Calil Silva</cp:lastModifiedBy>
  <dcterms:created xsi:type="dcterms:W3CDTF">2025-02-10T18:05:27Z</dcterms:created>
  <dcterms:modified xsi:type="dcterms:W3CDTF">2025-08-29T14:29:48Z</dcterms:modified>
</cp:coreProperties>
</file>