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ario.muniz\Downloads\"/>
    </mc:Choice>
  </mc:AlternateContent>
  <xr:revisionPtr revIDLastSave="0" documentId="13_ncr:1_{B2BB1112-0D87-48E4-B1FA-38C862F22A8A}" xr6:coauthVersionLast="47" xr6:coauthVersionMax="47" xr10:uidLastSave="{00000000-0000-0000-0000-000000000000}"/>
  <bookViews>
    <workbookView xWindow="-28920" yWindow="-120" windowWidth="29040" windowHeight="15720" xr2:uid="{05E9419B-ACC9-4390-ACF4-D1540AF03CD7}"/>
  </bookViews>
  <sheets>
    <sheet name="DETALHAMENTO PROJETO" sheetId="2" r:id="rId1"/>
    <sheet name="8.1 - SUBVENÇÃO ECONÔMICA" sheetId="1" r:id="rId2"/>
    <sheet name="8.2 - CONTRAPARTIDA DA(S) EMPS." sheetId="4" r:id="rId3"/>
    <sheet name="8.3 - CONTRAPARTIDA ICT IES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H7" i="5"/>
  <c r="H6" i="5"/>
  <c r="H5" i="5"/>
  <c r="H4" i="5"/>
  <c r="H3" i="5"/>
  <c r="H73" i="4"/>
  <c r="H72" i="4"/>
  <c r="H71" i="4"/>
  <c r="H70" i="4"/>
  <c r="H69" i="4"/>
  <c r="H62" i="4"/>
  <c r="H61" i="4"/>
  <c r="H60" i="4"/>
  <c r="H59" i="4"/>
  <c r="H58" i="4"/>
  <c r="H51" i="4"/>
  <c r="H50" i="4"/>
  <c r="H49" i="4"/>
  <c r="H48" i="4"/>
  <c r="H47" i="4"/>
  <c r="H52" i="4" s="1"/>
  <c r="H40" i="4"/>
  <c r="H39" i="4"/>
  <c r="H38" i="4"/>
  <c r="H37" i="4"/>
  <c r="H36" i="4"/>
  <c r="H29" i="4"/>
  <c r="H28" i="4"/>
  <c r="H27" i="4"/>
  <c r="H26" i="4"/>
  <c r="H25" i="4"/>
  <c r="H18" i="4"/>
  <c r="H17" i="4"/>
  <c r="H16" i="4"/>
  <c r="H15" i="4"/>
  <c r="H14" i="4"/>
  <c r="H7" i="4"/>
  <c r="H6" i="4"/>
  <c r="H5" i="4"/>
  <c r="H4" i="4"/>
  <c r="H3" i="4"/>
  <c r="H62" i="1"/>
  <c r="H61" i="1"/>
  <c r="H60" i="1"/>
  <c r="H59" i="1"/>
  <c r="H58" i="1"/>
  <c r="H51" i="1"/>
  <c r="H50" i="1"/>
  <c r="H49" i="1"/>
  <c r="H48" i="1"/>
  <c r="H47" i="1"/>
  <c r="H40" i="1"/>
  <c r="H39" i="1"/>
  <c r="H38" i="1"/>
  <c r="H37" i="1"/>
  <c r="H36" i="1"/>
  <c r="H41" i="1" s="1"/>
  <c r="H29" i="1"/>
  <c r="H28" i="1"/>
  <c r="H27" i="1"/>
  <c r="H26" i="1"/>
  <c r="H25" i="1"/>
  <c r="H18" i="1"/>
  <c r="H17" i="1"/>
  <c r="H16" i="1"/>
  <c r="H15" i="1"/>
  <c r="H14" i="1"/>
  <c r="H4" i="1"/>
  <c r="H5" i="1"/>
  <c r="H6" i="1"/>
  <c r="H7" i="1"/>
  <c r="H8" i="5" l="1"/>
  <c r="B7" i="2" s="1"/>
  <c r="C7" i="2" s="1"/>
  <c r="H30" i="4"/>
  <c r="H8" i="4"/>
  <c r="D14" i="4" s="1"/>
  <c r="H63" i="4"/>
  <c r="D63" i="4" s="1"/>
  <c r="D72" i="4"/>
  <c r="H41" i="4"/>
  <c r="D61" i="4"/>
  <c r="D73" i="4"/>
  <c r="H19" i="4"/>
  <c r="D19" i="4" s="1"/>
  <c r="D5" i="4"/>
  <c r="H74" i="4"/>
  <c r="D16" i="4"/>
  <c r="H63" i="1"/>
  <c r="H52" i="1"/>
  <c r="H30" i="1"/>
  <c r="D30" i="1" s="1"/>
  <c r="D41" i="1"/>
  <c r="D52" i="4"/>
  <c r="D52" i="1"/>
  <c r="D8" i="5"/>
  <c r="D30" i="4"/>
  <c r="D41" i="4"/>
  <c r="D6" i="5"/>
  <c r="D7" i="5"/>
  <c r="D4" i="5"/>
  <c r="D3" i="5"/>
  <c r="D5" i="5"/>
  <c r="D69" i="4"/>
  <c r="D8" i="4"/>
  <c r="D25" i="4"/>
  <c r="D3" i="4"/>
  <c r="D51" i="4"/>
  <c r="D29" i="4"/>
  <c r="D7" i="4"/>
  <c r="D62" i="4"/>
  <c r="D40" i="4"/>
  <c r="D18" i="4"/>
  <c r="D17" i="4"/>
  <c r="D6" i="4"/>
  <c r="D48" i="4"/>
  <c r="D36" i="4"/>
  <c r="D37" i="4"/>
  <c r="D60" i="4"/>
  <c r="D49" i="4"/>
  <c r="D38" i="4"/>
  <c r="D27" i="4"/>
  <c r="D59" i="4"/>
  <c r="D58" i="4"/>
  <c r="D15" i="4"/>
  <c r="D47" i="4"/>
  <c r="H19" i="1"/>
  <c r="D19" i="1" s="1"/>
  <c r="H8" i="1"/>
  <c r="D74" i="4" l="1"/>
  <c r="C6" i="2"/>
  <c r="D63" i="1"/>
  <c r="B5" i="2"/>
  <c r="D26" i="4"/>
  <c r="D28" i="4"/>
  <c r="D70" i="4"/>
  <c r="D71" i="4"/>
  <c r="D4" i="4"/>
  <c r="D39" i="4"/>
  <c r="D50" i="4"/>
  <c r="D59" i="1"/>
  <c r="D60" i="1"/>
  <c r="D62" i="1"/>
  <c r="D61" i="1"/>
  <c r="D58" i="1"/>
  <c r="D14" i="1"/>
  <c r="D36" i="1"/>
  <c r="D8" i="1"/>
  <c r="D4" i="1"/>
  <c r="D29" i="1"/>
  <c r="D5" i="1"/>
  <c r="D51" i="1"/>
  <c r="D6" i="1"/>
  <c r="D28" i="1"/>
  <c r="D7" i="1"/>
  <c r="D50" i="1"/>
  <c r="D27" i="1"/>
  <c r="D49" i="1"/>
  <c r="D25" i="1"/>
  <c r="D18" i="1"/>
  <c r="D40" i="1"/>
  <c r="D17" i="1"/>
  <c r="D39" i="1"/>
  <c r="D16" i="1"/>
  <c r="D38" i="1"/>
  <c r="D15" i="1"/>
  <c r="D37" i="1"/>
  <c r="D47" i="1"/>
  <c r="D26" i="1"/>
  <c r="D48" i="1"/>
  <c r="D3" i="1"/>
  <c r="B8" i="2" l="1"/>
  <c r="C5" i="2"/>
  <c r="C8" i="2" s="1"/>
</calcChain>
</file>

<file path=xl/sharedStrings.xml><?xml version="1.0" encoding="utf-8"?>
<sst xmlns="http://schemas.openxmlformats.org/spreadsheetml/2006/main" count="277" uniqueCount="57">
  <si>
    <t>DESPESAS COM SERVIÇOS DE TERCEIROS (Pessoa Física ou Jurídica)</t>
  </si>
  <si>
    <t>#</t>
  </si>
  <si>
    <t>DETALHAMENTO DA DESPESA</t>
  </si>
  <si>
    <t>JUSTIFICATIVA PARA DESPESA</t>
  </si>
  <si>
    <t>UNIDADE</t>
  </si>
  <si>
    <t>QTD.</t>
  </si>
  <si>
    <t>CUSTO UNITÁRIO</t>
  </si>
  <si>
    <t>...</t>
  </si>
  <si>
    <t>% REFERENTE AO VALOR DO PROJETO</t>
  </si>
  <si>
    <t xml:space="preserve"> SUBTOTAL  DA DESPESA (R$):</t>
  </si>
  <si>
    <t>AQUISIÇÃO DE MATERIAIS PERMANENTES</t>
  </si>
  <si>
    <t>dfsdfsdf</t>
  </si>
  <si>
    <t>dfsdfdsfsd</t>
  </si>
  <si>
    <t>gffgdgfdgfd</t>
  </si>
  <si>
    <t>dfgdfgfdg</t>
  </si>
  <si>
    <r>
      <t xml:space="preserve">% REFERENTE AO VALOR TOTAL DA DESPESA
</t>
    </r>
    <r>
      <rPr>
        <b/>
        <sz val="7"/>
        <color rgb="FFFF0000"/>
        <rFont val="Calibri"/>
        <family val="2"/>
      </rPr>
      <t>(Campo calculado. Não preencher)</t>
    </r>
  </si>
  <si>
    <r>
      <t xml:space="preserve">CUSTO TOTAL
</t>
    </r>
    <r>
      <rPr>
        <b/>
        <sz val="7"/>
        <color rgb="FFFF0000"/>
        <rFont val="Calibri"/>
        <family val="2"/>
      </rPr>
      <t>(Campo calculado. Não preencher)</t>
    </r>
  </si>
  <si>
    <t>TÍTULO DO PROJETO:</t>
  </si>
  <si>
    <t>VALOR DO PROJETO (R$):</t>
  </si>
  <si>
    <t>DESPESAS COM MATERIAL DE CONSUMO</t>
  </si>
  <si>
    <t>DESPESAS COM PASSAGENS E DIÁRIAS</t>
  </si>
  <si>
    <t>BOLSAS</t>
  </si>
  <si>
    <t>A</t>
  </si>
  <si>
    <t>PASSAGEM VIX-POA</t>
  </si>
  <si>
    <t>CONGRESSO</t>
  </si>
  <si>
    <t>BPIG II</t>
  </si>
  <si>
    <t>É O CARA</t>
  </si>
  <si>
    <t>BOLSA</t>
  </si>
  <si>
    <t>BPIG IV</t>
  </si>
  <si>
    <t>DDDF</t>
  </si>
  <si>
    <t>OUTRAS DESPESAS</t>
  </si>
  <si>
    <t>dsdsadas</t>
  </si>
  <si>
    <t>asdasdas</t>
  </si>
  <si>
    <t>dasdas</t>
  </si>
  <si>
    <t>sadasd</t>
  </si>
  <si>
    <t>DESPESAS COM PRÓ-LABORE E CELETISTAS</t>
  </si>
  <si>
    <t>8.1 - SUBVENÇÃO ECONÔMICA (R$):</t>
  </si>
  <si>
    <t>8.3 - CONTRAPARTIDA ICT IES (R$):</t>
  </si>
  <si>
    <t>8.2 - CONTRAPARTIDA DA(S) EMPRESA(S) (R$):</t>
  </si>
  <si>
    <t>TOTAL</t>
  </si>
  <si>
    <t>xxxxxxx</t>
  </si>
  <si>
    <t>RECEITA OPERACIONAL BRUTA NO ÚLTIMO EXERCÍCIO FISCAL</t>
  </si>
  <si>
    <t>RECEITA OPERACIONAL BRUTA
NO ÚLTIMO EXERCÍCIO FISCAL</t>
  </si>
  <si>
    <t>CONTRAPARTIDA
ECONÔMICA DA ICT/IES</t>
  </si>
  <si>
    <t>PERCENTAGEM DE SUBVENÇÃO ECONÔMICA</t>
  </si>
  <si>
    <t>Entre R$ 360.000,00 e R$ 4.800.000,00</t>
  </si>
  <si>
    <t>De R$ 4.800.000,01 a R$ 90.000.000,00</t>
  </si>
  <si>
    <t>De R$ 90.000.000,01 a R$ 300.000.000,00</t>
  </si>
  <si>
    <t xml:space="preserve">Acima R$ 300.000.000,00 </t>
  </si>
  <si>
    <t>CONTRAPARTIDA FINANCEIRA DA(S) EMPRESA(S)</t>
  </si>
  <si>
    <t>Mínimo 20%</t>
  </si>
  <si>
    <t>Mínimo 30%</t>
  </si>
  <si>
    <t>Mínimo 35%</t>
  </si>
  <si>
    <t>Mínimo 45%</t>
  </si>
  <si>
    <t>Mínimo 15%</t>
  </si>
  <si>
    <t>Mínimo 10%</t>
  </si>
  <si>
    <r>
      <rPr>
        <b/>
        <sz val="11"/>
        <color theme="1"/>
        <rFont val="Aptos Narrow"/>
        <family val="2"/>
        <scheme val="minor"/>
      </rPr>
      <t>ITEM 5 DO EDITAL FAPES 10/2025 - NOVA ECONOMIA CAPIXABA - QUADRO 2</t>
    </r>
    <r>
      <rPr>
        <sz val="11"/>
        <color theme="1"/>
        <rFont val="Aptos Narrow"/>
        <family val="2"/>
        <scheme val="minor"/>
      </rPr>
      <t>: Distribuição dos recursos e contrapartidas financeira e econômica.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</si>
</sst>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&quot;-&quot;??_-;_-@_-"/>
    <numFmt numFmtId="165" formatCode="&quot;R$&quot;\ #,##0.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7"/>
      <color rgb="FF000000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sz val="7"/>
      <color rgb="FFFF0000"/>
      <name val="Calibri"/>
      <family val="2"/>
    </font>
    <font>
      <sz val="9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9" fontId="6" fillId="3" borderId="6" xfId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vertical="center" wrapText="1"/>
    </xf>
    <xf numFmtId="0" fontId="0" fillId="0" borderId="0" xfId="0" applyProtection="1">
      <protection locked="0" hidden="1"/>
    </xf>
    <xf numFmtId="165" fontId="0" fillId="0" borderId="0" xfId="0" applyNumberFormat="1" applyProtection="1">
      <protection locked="0" hidden="1"/>
    </xf>
    <xf numFmtId="10" fontId="0" fillId="0" borderId="0" xfId="0" applyNumberFormat="1" applyProtection="1">
      <protection locked="0" hidden="1"/>
    </xf>
    <xf numFmtId="0" fontId="2" fillId="6" borderId="5" xfId="0" applyFont="1" applyFill="1" applyBorder="1" applyAlignment="1" applyProtection="1">
      <alignment horizontal="right" vertical="center" wrapText="1"/>
      <protection hidden="1"/>
    </xf>
    <xf numFmtId="165" fontId="10" fillId="6" borderId="5" xfId="0" applyNumberFormat="1" applyFont="1" applyFill="1" applyBorder="1" applyAlignment="1" applyProtection="1">
      <alignment vertical="center" wrapText="1"/>
      <protection locked="0" hidden="1"/>
    </xf>
    <xf numFmtId="10" fontId="10" fillId="6" borderId="7" xfId="0" applyNumberFormat="1" applyFont="1" applyFill="1" applyBorder="1" applyAlignment="1" applyProtection="1">
      <alignment horizontal="center" vertical="center"/>
      <protection hidden="1"/>
    </xf>
    <xf numFmtId="10" fontId="10" fillId="6" borderId="1" xfId="0" applyNumberFormat="1" applyFont="1" applyFill="1" applyBorder="1" applyAlignment="1" applyProtection="1">
      <alignment horizontal="center" vertical="center"/>
      <protection hidden="1"/>
    </xf>
    <xf numFmtId="10" fontId="10" fillId="6" borderId="6" xfId="0" applyNumberFormat="1" applyFont="1" applyFill="1" applyBorder="1" applyAlignment="1" applyProtection="1">
      <alignment horizontal="center" vertical="center"/>
      <protection hidden="1"/>
    </xf>
    <xf numFmtId="165" fontId="2" fillId="6" borderId="5" xfId="0" applyNumberFormat="1" applyFont="1" applyFill="1" applyBorder="1" applyAlignment="1" applyProtection="1">
      <alignment horizontal="right" vertical="center" wrapText="1"/>
      <protection hidden="1"/>
    </xf>
    <xf numFmtId="10" fontId="2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" xfId="0" applyFont="1" applyFill="1" applyBorder="1" applyAlignment="1" applyProtection="1">
      <alignment horizontal="right" vertical="center" wrapText="1"/>
      <protection hidden="1"/>
    </xf>
    <xf numFmtId="0" fontId="2" fillId="7" borderId="5" xfId="0" applyFont="1" applyFill="1" applyBorder="1" applyAlignment="1" applyProtection="1">
      <alignment horizontal="right" vertical="center" wrapText="1"/>
      <protection hidden="1"/>
    </xf>
    <xf numFmtId="164" fontId="5" fillId="4" borderId="1" xfId="0" applyNumberFormat="1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vertical="center" wrapText="1"/>
    </xf>
    <xf numFmtId="0" fontId="3" fillId="7" borderId="2" xfId="0" applyFont="1" applyFill="1" applyBorder="1" applyAlignment="1" applyProtection="1">
      <alignment horizontal="center" vertical="center" wrapText="1"/>
      <protection locked="0" hidden="1"/>
    </xf>
    <xf numFmtId="0" fontId="3" fillId="7" borderId="4" xfId="0" applyFont="1" applyFill="1" applyBorder="1" applyAlignment="1" applyProtection="1">
      <alignment horizontal="center" vertical="center" wrapText="1"/>
      <protection locked="0"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165" fontId="3" fillId="7" borderId="2" xfId="0" applyNumberFormat="1" applyFont="1" applyFill="1" applyBorder="1" applyAlignment="1" applyProtection="1">
      <alignment horizontal="center" vertical="center" wrapText="1"/>
      <protection locked="0" hidden="1"/>
    </xf>
    <xf numFmtId="165" fontId="3" fillId="7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10" fontId="5" fillId="4" borderId="10" xfId="1" applyNumberFormat="1" applyFont="1" applyFill="1" applyBorder="1" applyAlignment="1">
      <alignment horizontal="center" vertical="center" wrapText="1"/>
    </xf>
    <xf numFmtId="10" fontId="5" fillId="4" borderId="5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10" fontId="5" fillId="4" borderId="11" xfId="1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/>
      <protection locked="0" hidden="1"/>
    </xf>
    <xf numFmtId="9" fontId="12" fillId="0" borderId="13" xfId="0" applyNumberFormat="1" applyFont="1" applyBorder="1" applyAlignment="1" applyProtection="1">
      <alignment horizontal="center" vertical="center"/>
      <protection locked="0" hidden="1"/>
    </xf>
    <xf numFmtId="0" fontId="12" fillId="0" borderId="13" xfId="0" applyFont="1" applyBorder="1" applyAlignment="1" applyProtection="1">
      <alignment horizontal="center" vertical="center"/>
      <protection locked="0" hidden="1"/>
    </xf>
    <xf numFmtId="0" fontId="12" fillId="0" borderId="14" xfId="0" applyFont="1" applyBorder="1" applyAlignment="1" applyProtection="1">
      <alignment horizontal="center" vertical="center"/>
      <protection locked="0" hidden="1"/>
    </xf>
    <xf numFmtId="0" fontId="12" fillId="0" borderId="15" xfId="0" applyFont="1" applyBorder="1" applyAlignment="1" applyProtection="1">
      <alignment horizontal="center" vertical="center"/>
      <protection locked="0" hidden="1"/>
    </xf>
    <xf numFmtId="0" fontId="12" fillId="0" borderId="16" xfId="0" applyFont="1" applyBorder="1" applyAlignment="1" applyProtection="1">
      <alignment horizontal="center" vertical="center"/>
      <protection locked="0" hidden="1"/>
    </xf>
    <xf numFmtId="0" fontId="0" fillId="8" borderId="13" xfId="0" applyFill="1" applyBorder="1" applyAlignment="1" applyProtection="1">
      <alignment horizontal="left" vertical="center"/>
      <protection locked="0" hidden="1"/>
    </xf>
    <xf numFmtId="0" fontId="13" fillId="8" borderId="13" xfId="0" applyFont="1" applyFill="1" applyBorder="1" applyAlignment="1" applyProtection="1">
      <alignment horizontal="center" vertical="center" wrapText="1"/>
      <protection locked="0" hidden="1"/>
    </xf>
    <xf numFmtId="0" fontId="13" fillId="8" borderId="13" xfId="0" applyFont="1" applyFill="1" applyBorder="1" applyAlignment="1" applyProtection="1">
      <alignment horizontal="center" vertical="center" wrapText="1"/>
      <protection locked="0" hidden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2B9F5-CB52-4854-901E-0C248A3973B8}">
  <dimension ref="A1:I22"/>
  <sheetViews>
    <sheetView showGridLines="0" tabSelected="1" workbookViewId="0">
      <selection activeCell="B23" sqref="B23"/>
    </sheetView>
  </sheetViews>
  <sheetFormatPr defaultRowHeight="15" x14ac:dyDescent="0.25"/>
  <cols>
    <col min="1" max="1" width="38.5703125" style="12" customWidth="1"/>
    <col min="2" max="2" width="37.42578125" style="12" customWidth="1"/>
    <col min="3" max="3" width="12" style="12" bestFit="1" customWidth="1"/>
    <col min="4" max="16384" width="9.140625" style="12"/>
  </cols>
  <sheetData>
    <row r="1" spans="1:9" ht="15.75" thickBot="1" x14ac:dyDescent="0.3">
      <c r="A1" s="22" t="s">
        <v>17</v>
      </c>
      <c r="B1" s="32" t="s">
        <v>40</v>
      </c>
      <c r="C1" s="33"/>
    </row>
    <row r="2" spans="1:9" ht="15.75" thickBot="1" x14ac:dyDescent="0.3">
      <c r="A2" s="23" t="s">
        <v>18</v>
      </c>
      <c r="B2" s="37">
        <v>1500000</v>
      </c>
      <c r="C2" s="38"/>
    </row>
    <row r="3" spans="1:9" ht="24.75" thickBot="1" x14ac:dyDescent="0.3">
      <c r="A3" s="22" t="s">
        <v>41</v>
      </c>
      <c r="B3" s="37"/>
      <c r="C3" s="38"/>
    </row>
    <row r="4" spans="1:9" ht="15.75" thickBot="1" x14ac:dyDescent="0.3">
      <c r="A4" s="34"/>
      <c r="B4" s="35"/>
      <c r="C4" s="36"/>
    </row>
    <row r="5" spans="1:9" ht="15.75" thickBot="1" x14ac:dyDescent="0.3">
      <c r="A5" s="15" t="s">
        <v>36</v>
      </c>
      <c r="B5" s="16">
        <f>'8.1 - SUBVENÇÃO ECONÔMICA'!H8+'8.1 - SUBVENÇÃO ECONÔMICA'!H19+'8.1 - SUBVENÇÃO ECONÔMICA'!H30+'8.1 - SUBVENÇÃO ECONÔMICA'!H41+'8.1 - SUBVENÇÃO ECONÔMICA'!H52+'8.1 - SUBVENÇÃO ECONÔMICA'!H63</f>
        <v>733910</v>
      </c>
      <c r="C5" s="17">
        <f>(B5/B2)</f>
        <v>0.48927333333333334</v>
      </c>
    </row>
    <row r="6" spans="1:9" ht="15.75" thickBot="1" x14ac:dyDescent="0.3">
      <c r="A6" s="15" t="s">
        <v>38</v>
      </c>
      <c r="B6" s="16">
        <f>'8.2 - CONTRAPARTIDA DA(S) EMPS.'!H8+'8.2 - CONTRAPARTIDA DA(S) EMPS.'!H19+'8.2 - CONTRAPARTIDA DA(S) EMPS.'!H30+'8.2 - CONTRAPARTIDA DA(S) EMPS.'!H41+'8.2 - CONTRAPARTIDA DA(S) EMPS.'!H52+'8.2 - CONTRAPARTIDA DA(S) EMPS.'!H63+'8.2 - CONTRAPARTIDA DA(S) EMPS.'!H74</f>
        <v>751310</v>
      </c>
      <c r="C6" s="18">
        <f>(B6/B2)</f>
        <v>0.50087333333333328</v>
      </c>
    </row>
    <row r="7" spans="1:9" ht="15.75" thickBot="1" x14ac:dyDescent="0.3">
      <c r="A7" s="15" t="s">
        <v>37</v>
      </c>
      <c r="B7" s="16">
        <f>'8.3 - CONTRAPARTIDA ICT IES'!H8</f>
        <v>204080</v>
      </c>
      <c r="C7" s="19">
        <f>(B7/B2)</f>
        <v>0.13605333333333333</v>
      </c>
    </row>
    <row r="8" spans="1:9" ht="15.75" thickBot="1" x14ac:dyDescent="0.3">
      <c r="A8" s="15" t="s">
        <v>39</v>
      </c>
      <c r="B8" s="20">
        <f>SUM(B5:B7)</f>
        <v>1689300</v>
      </c>
      <c r="C8" s="21">
        <f>SUM(C5:C7)</f>
        <v>1.1261999999999999</v>
      </c>
    </row>
    <row r="9" spans="1:9" x14ac:dyDescent="0.25">
      <c r="B9" s="13"/>
      <c r="C9" s="14"/>
    </row>
    <row r="12" spans="1:9" x14ac:dyDescent="0.25">
      <c r="I12"/>
    </row>
    <row r="17" spans="1:8" hidden="1" x14ac:dyDescent="0.25">
      <c r="A17" s="58" t="s">
        <v>56</v>
      </c>
      <c r="B17" s="58"/>
      <c r="C17" s="58"/>
      <c r="D17" s="58"/>
      <c r="E17" s="58"/>
      <c r="F17" s="58"/>
      <c r="G17" s="58"/>
      <c r="H17" s="58"/>
    </row>
    <row r="18" spans="1:8" ht="30" hidden="1" x14ac:dyDescent="0.25">
      <c r="A18" s="59" t="s">
        <v>42</v>
      </c>
      <c r="B18" s="59" t="s">
        <v>44</v>
      </c>
      <c r="C18" s="60" t="s">
        <v>49</v>
      </c>
      <c r="D18" s="60"/>
      <c r="E18" s="60"/>
      <c r="F18" s="60" t="s">
        <v>43</v>
      </c>
      <c r="G18" s="60"/>
      <c r="H18" s="60"/>
    </row>
    <row r="19" spans="1:8" hidden="1" x14ac:dyDescent="0.25">
      <c r="A19" s="52" t="s">
        <v>45</v>
      </c>
      <c r="B19" s="53">
        <v>0.65</v>
      </c>
      <c r="C19" s="55" t="s">
        <v>50</v>
      </c>
      <c r="D19" s="56"/>
      <c r="E19" s="57"/>
      <c r="F19" s="54" t="s">
        <v>54</v>
      </c>
      <c r="G19" s="54"/>
      <c r="H19" s="54"/>
    </row>
    <row r="20" spans="1:8" hidden="1" x14ac:dyDescent="0.25">
      <c r="A20" s="52" t="s">
        <v>46</v>
      </c>
      <c r="B20" s="53">
        <v>0.55000000000000004</v>
      </c>
      <c r="C20" s="55" t="s">
        <v>51</v>
      </c>
      <c r="D20" s="56"/>
      <c r="E20" s="57"/>
      <c r="F20" s="54" t="s">
        <v>54</v>
      </c>
      <c r="G20" s="54"/>
      <c r="H20" s="54"/>
    </row>
    <row r="21" spans="1:8" hidden="1" x14ac:dyDescent="0.25">
      <c r="A21" s="52" t="s">
        <v>47</v>
      </c>
      <c r="B21" s="53">
        <v>0.5</v>
      </c>
      <c r="C21" s="55" t="s">
        <v>52</v>
      </c>
      <c r="D21" s="56"/>
      <c r="E21" s="57"/>
      <c r="F21" s="54" t="s">
        <v>54</v>
      </c>
      <c r="G21" s="54"/>
      <c r="H21" s="54"/>
    </row>
    <row r="22" spans="1:8" hidden="1" x14ac:dyDescent="0.25">
      <c r="A22" s="52" t="s">
        <v>48</v>
      </c>
      <c r="B22" s="53">
        <v>0.45</v>
      </c>
      <c r="C22" s="55" t="s">
        <v>53</v>
      </c>
      <c r="D22" s="56"/>
      <c r="E22" s="57"/>
      <c r="F22" s="54" t="s">
        <v>55</v>
      </c>
      <c r="G22" s="54"/>
      <c r="H22" s="54"/>
    </row>
  </sheetData>
  <sheetProtection formatCells="0"/>
  <protectedRanges>
    <protectedRange sqref="B1" name="Título projeto"/>
    <protectedRange sqref="B2:B4" name="Valor projeto"/>
  </protectedRanges>
  <mergeCells count="15">
    <mergeCell ref="C19:E19"/>
    <mergeCell ref="C20:E20"/>
    <mergeCell ref="C21:E21"/>
    <mergeCell ref="C22:E22"/>
    <mergeCell ref="F18:H18"/>
    <mergeCell ref="F19:H19"/>
    <mergeCell ref="F20:H20"/>
    <mergeCell ref="F21:H21"/>
    <mergeCell ref="F22:H22"/>
    <mergeCell ref="B1:C1"/>
    <mergeCell ref="A4:C4"/>
    <mergeCell ref="B2:C2"/>
    <mergeCell ref="B3:C3"/>
    <mergeCell ref="C18:E18"/>
    <mergeCell ref="A17:H17"/>
  </mergeCells>
  <pageMargins left="0.511811024" right="0.511811024" top="0.78740157499999996" bottom="0.78740157499999996" header="0.31496062000000002" footer="0.31496062000000002"/>
  <ignoredErrors>
    <ignoredError sqref="C5:C7 B8: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DAB0-FA9D-4102-8CFD-120EA3BE461F}">
  <dimension ref="A1:H64"/>
  <sheetViews>
    <sheetView showGridLines="0" topLeftCell="A10" workbookViewId="0">
      <selection activeCell="H8" sqref="H8"/>
    </sheetView>
  </sheetViews>
  <sheetFormatPr defaultRowHeight="15" x14ac:dyDescent="0.25"/>
  <cols>
    <col min="1" max="1" width="5.85546875" customWidth="1"/>
    <col min="2" max="8" width="32.85546875" customWidth="1"/>
  </cols>
  <sheetData>
    <row r="1" spans="1:8" ht="15.75" thickBot="1" x14ac:dyDescent="0.3">
      <c r="A1" s="39" t="s">
        <v>10</v>
      </c>
      <c r="B1" s="40"/>
      <c r="C1" s="40"/>
      <c r="D1" s="40"/>
      <c r="E1" s="40"/>
      <c r="F1" s="40"/>
      <c r="G1" s="40"/>
      <c r="H1" s="41"/>
    </row>
    <row r="2" spans="1:8" ht="27.75" thickBot="1" x14ac:dyDescent="0.3">
      <c r="A2" s="1" t="s">
        <v>1</v>
      </c>
      <c r="B2" s="2" t="s">
        <v>2</v>
      </c>
      <c r="C2" s="2" t="s">
        <v>3</v>
      </c>
      <c r="D2" s="2" t="s">
        <v>15</v>
      </c>
      <c r="E2" s="2" t="s">
        <v>4</v>
      </c>
      <c r="F2" s="2" t="s">
        <v>5</v>
      </c>
      <c r="G2" s="2" t="s">
        <v>6</v>
      </c>
      <c r="H2" s="2" t="s">
        <v>16</v>
      </c>
    </row>
    <row r="3" spans="1:8" ht="15.75" thickBot="1" x14ac:dyDescent="0.3">
      <c r="A3" s="3">
        <v>1</v>
      </c>
      <c r="B3" s="4" t="s">
        <v>11</v>
      </c>
      <c r="C3" s="11" t="s">
        <v>12</v>
      </c>
      <c r="D3" s="9">
        <f>H3/$H$8</f>
        <v>4.5481420839587026E-2</v>
      </c>
      <c r="E3" s="5" t="s">
        <v>4</v>
      </c>
      <c r="F3" s="8">
        <v>5</v>
      </c>
      <c r="G3" s="10">
        <v>1500</v>
      </c>
      <c r="H3" s="6">
        <v>10000</v>
      </c>
    </row>
    <row r="4" spans="1:8" ht="15.75" thickBot="1" x14ac:dyDescent="0.3">
      <c r="A4" s="3">
        <v>2</v>
      </c>
      <c r="B4" s="4" t="s">
        <v>13</v>
      </c>
      <c r="C4" s="11" t="s">
        <v>22</v>
      </c>
      <c r="D4" s="9">
        <f t="shared" ref="D4:D7" si="0">H4/$H$8</f>
        <v>0.1591849729385546</v>
      </c>
      <c r="E4" s="5" t="s">
        <v>4</v>
      </c>
      <c r="F4" s="8">
        <v>10</v>
      </c>
      <c r="G4" s="6">
        <v>3500</v>
      </c>
      <c r="H4" s="6">
        <f t="shared" ref="H4:H7" si="1">F4*G4</f>
        <v>35000</v>
      </c>
    </row>
    <row r="5" spans="1:8" ht="15.75" thickBot="1" x14ac:dyDescent="0.3">
      <c r="A5" s="3">
        <v>3</v>
      </c>
      <c r="B5" s="4"/>
      <c r="C5" s="11"/>
      <c r="D5" s="9">
        <f t="shared" si="0"/>
        <v>0.56851776049483782</v>
      </c>
      <c r="E5" s="5"/>
      <c r="F5" s="8">
        <v>5</v>
      </c>
      <c r="G5" s="6">
        <v>25000</v>
      </c>
      <c r="H5" s="6">
        <f t="shared" si="1"/>
        <v>125000</v>
      </c>
    </row>
    <row r="6" spans="1:8" ht="15.75" thickBot="1" x14ac:dyDescent="0.3">
      <c r="A6" s="3">
        <v>4</v>
      </c>
      <c r="B6" s="5"/>
      <c r="C6" s="11"/>
      <c r="D6" s="9">
        <f t="shared" si="0"/>
        <v>0.11370355209896757</v>
      </c>
      <c r="E6" s="5"/>
      <c r="F6" s="8">
        <v>100</v>
      </c>
      <c r="G6" s="7">
        <v>250</v>
      </c>
      <c r="H6" s="6">
        <f t="shared" si="1"/>
        <v>25000</v>
      </c>
    </row>
    <row r="7" spans="1:8" ht="15.75" thickBot="1" x14ac:dyDescent="0.3">
      <c r="A7" s="3" t="s">
        <v>7</v>
      </c>
      <c r="B7" s="5"/>
      <c r="C7" s="11"/>
      <c r="D7" s="9">
        <f t="shared" si="0"/>
        <v>0.11311229362805295</v>
      </c>
      <c r="E7" s="5"/>
      <c r="F7" s="8">
        <v>15</v>
      </c>
      <c r="G7" s="7">
        <v>1658</v>
      </c>
      <c r="H7" s="6">
        <f t="shared" si="1"/>
        <v>24870</v>
      </c>
    </row>
    <row r="8" spans="1:8" ht="18" customHeight="1" thickBot="1" x14ac:dyDescent="0.3">
      <c r="A8" s="42" t="s">
        <v>8</v>
      </c>
      <c r="B8" s="42"/>
      <c r="C8" s="43"/>
      <c r="D8" s="44">
        <f>H8/'DETALHAMENTO PROJETO'!$B$2</f>
        <v>0.14657999999999999</v>
      </c>
      <c r="E8" s="48" t="s">
        <v>9</v>
      </c>
      <c r="F8" s="49"/>
      <c r="G8" s="50"/>
      <c r="H8" s="24">
        <f>SUM(H3:H7)</f>
        <v>219870</v>
      </c>
    </row>
    <row r="9" spans="1:8" ht="15.75" thickBot="1" x14ac:dyDescent="0.3">
      <c r="A9" s="46"/>
      <c r="B9" s="46"/>
      <c r="C9" s="47"/>
      <c r="D9" s="45"/>
      <c r="E9" s="25"/>
      <c r="F9" s="26"/>
      <c r="G9" s="26"/>
    </row>
    <row r="11" spans="1:8" ht="15.75" thickBot="1" x14ac:dyDescent="0.3"/>
    <row r="12" spans="1:8" ht="15.75" thickBot="1" x14ac:dyDescent="0.3">
      <c r="A12" s="39" t="s">
        <v>19</v>
      </c>
      <c r="B12" s="40"/>
      <c r="C12" s="40"/>
      <c r="D12" s="40"/>
      <c r="E12" s="40"/>
      <c r="F12" s="40"/>
      <c r="G12" s="40"/>
      <c r="H12" s="41"/>
    </row>
    <row r="13" spans="1:8" ht="27.75" thickBot="1" x14ac:dyDescent="0.3">
      <c r="A13" s="1" t="s">
        <v>1</v>
      </c>
      <c r="B13" s="2" t="s">
        <v>2</v>
      </c>
      <c r="C13" s="2" t="s">
        <v>3</v>
      </c>
      <c r="D13" s="2" t="s">
        <v>15</v>
      </c>
      <c r="E13" s="2" t="s">
        <v>4</v>
      </c>
      <c r="F13" s="2" t="s">
        <v>5</v>
      </c>
      <c r="G13" s="2" t="s">
        <v>6</v>
      </c>
      <c r="H13" s="2" t="s">
        <v>16</v>
      </c>
    </row>
    <row r="14" spans="1:8" ht="15.75" thickBot="1" x14ac:dyDescent="0.3">
      <c r="A14" s="3">
        <v>1</v>
      </c>
      <c r="B14" s="4" t="s">
        <v>11</v>
      </c>
      <c r="C14" s="4" t="s">
        <v>12</v>
      </c>
      <c r="D14" s="9">
        <f>H14/$H$8</f>
        <v>1.1370355209896757E-2</v>
      </c>
      <c r="E14" s="5" t="s">
        <v>4</v>
      </c>
      <c r="F14" s="8">
        <v>5</v>
      </c>
      <c r="G14" s="10">
        <v>500</v>
      </c>
      <c r="H14" s="6">
        <f>F14*G14</f>
        <v>2500</v>
      </c>
    </row>
    <row r="15" spans="1:8" ht="15.75" thickBot="1" x14ac:dyDescent="0.3">
      <c r="A15" s="3">
        <v>2</v>
      </c>
      <c r="B15" s="4" t="s">
        <v>13</v>
      </c>
      <c r="C15" s="4" t="s">
        <v>14</v>
      </c>
      <c r="D15" s="9">
        <f t="shared" ref="D15:D18" si="2">H15/$H$8</f>
        <v>0.1591849729385546</v>
      </c>
      <c r="E15" s="5" t="s">
        <v>4</v>
      </c>
      <c r="F15" s="8">
        <v>10</v>
      </c>
      <c r="G15" s="6">
        <v>3500</v>
      </c>
      <c r="H15" s="6">
        <f t="shared" ref="H15:H18" si="3">F15*G15</f>
        <v>35000</v>
      </c>
    </row>
    <row r="16" spans="1:8" ht="15.75" thickBot="1" x14ac:dyDescent="0.3">
      <c r="A16" s="3">
        <v>3</v>
      </c>
      <c r="B16" s="4"/>
      <c r="C16" s="4"/>
      <c r="D16" s="9">
        <f t="shared" si="2"/>
        <v>0</v>
      </c>
      <c r="E16" s="5"/>
      <c r="F16" s="8"/>
      <c r="G16" s="6"/>
      <c r="H16" s="6">
        <f t="shared" si="3"/>
        <v>0</v>
      </c>
    </row>
    <row r="17" spans="1:8" ht="15.75" thickBot="1" x14ac:dyDescent="0.3">
      <c r="A17" s="3">
        <v>4</v>
      </c>
      <c r="B17" s="5"/>
      <c r="C17" s="4"/>
      <c r="D17" s="9">
        <f t="shared" si="2"/>
        <v>0</v>
      </c>
      <c r="E17" s="5"/>
      <c r="F17" s="8"/>
      <c r="G17" s="7"/>
      <c r="H17" s="6">
        <f t="shared" si="3"/>
        <v>0</v>
      </c>
    </row>
    <row r="18" spans="1:8" ht="15.75" thickBot="1" x14ac:dyDescent="0.3">
      <c r="A18" s="3" t="s">
        <v>7</v>
      </c>
      <c r="B18" s="5"/>
      <c r="C18" s="4"/>
      <c r="D18" s="9">
        <f t="shared" si="2"/>
        <v>0</v>
      </c>
      <c r="E18" s="5"/>
      <c r="F18" s="8"/>
      <c r="G18" s="7"/>
      <c r="H18" s="6">
        <f t="shared" si="3"/>
        <v>0</v>
      </c>
    </row>
    <row r="19" spans="1:8" ht="15.75" thickBot="1" x14ac:dyDescent="0.3">
      <c r="A19" s="42" t="s">
        <v>8</v>
      </c>
      <c r="B19" s="42"/>
      <c r="C19" s="43"/>
      <c r="D19" s="44">
        <f>H19/'DETALHAMENTO PROJETO'!$B$2</f>
        <v>2.5000000000000001E-2</v>
      </c>
      <c r="E19" s="48" t="s">
        <v>9</v>
      </c>
      <c r="F19" s="49"/>
      <c r="G19" s="50"/>
      <c r="H19" s="24">
        <f>SUM(H14:H18)</f>
        <v>37500</v>
      </c>
    </row>
    <row r="20" spans="1:8" ht="15.75" thickBot="1" x14ac:dyDescent="0.3">
      <c r="A20" s="46"/>
      <c r="B20" s="46"/>
      <c r="C20" s="47"/>
      <c r="D20" s="45"/>
      <c r="E20" s="25"/>
      <c r="F20" s="26"/>
      <c r="G20" s="26"/>
    </row>
    <row r="22" spans="1:8" ht="15.75" thickBot="1" x14ac:dyDescent="0.3"/>
    <row r="23" spans="1:8" ht="15.75" thickBot="1" x14ac:dyDescent="0.3">
      <c r="A23" s="39" t="s">
        <v>20</v>
      </c>
      <c r="B23" s="40"/>
      <c r="C23" s="40"/>
      <c r="D23" s="40"/>
      <c r="E23" s="40"/>
      <c r="F23" s="40"/>
      <c r="G23" s="40"/>
      <c r="H23" s="41"/>
    </row>
    <row r="24" spans="1:8" ht="27.75" thickBot="1" x14ac:dyDescent="0.3">
      <c r="A24" s="1" t="s">
        <v>1</v>
      </c>
      <c r="B24" s="2" t="s">
        <v>2</v>
      </c>
      <c r="C24" s="2" t="s">
        <v>3</v>
      </c>
      <c r="D24" s="2" t="s">
        <v>15</v>
      </c>
      <c r="E24" s="2" t="s">
        <v>4</v>
      </c>
      <c r="F24" s="2" t="s">
        <v>5</v>
      </c>
      <c r="G24" s="2" t="s">
        <v>6</v>
      </c>
      <c r="H24" s="2" t="s">
        <v>16</v>
      </c>
    </row>
    <row r="25" spans="1:8" ht="15.75" thickBot="1" x14ac:dyDescent="0.3">
      <c r="A25" s="3">
        <v>1</v>
      </c>
      <c r="B25" s="4" t="s">
        <v>23</v>
      </c>
      <c r="C25" s="4" t="s">
        <v>24</v>
      </c>
      <c r="D25" s="9">
        <f>H25/$H$8</f>
        <v>1.1370355209896757E-2</v>
      </c>
      <c r="E25" s="5" t="s">
        <v>4</v>
      </c>
      <c r="F25" s="8">
        <v>5</v>
      </c>
      <c r="G25" s="10">
        <v>500</v>
      </c>
      <c r="H25" s="6">
        <f>F25*G25</f>
        <v>2500</v>
      </c>
    </row>
    <row r="26" spans="1:8" ht="15.75" thickBot="1" x14ac:dyDescent="0.3">
      <c r="A26" s="3">
        <v>2</v>
      </c>
      <c r="B26" s="4" t="s">
        <v>13</v>
      </c>
      <c r="C26" s="4" t="s">
        <v>14</v>
      </c>
      <c r="D26" s="9">
        <f t="shared" ref="D26:D29" si="4">H26/$H$8</f>
        <v>0.1591849729385546</v>
      </c>
      <c r="E26" s="5" t="s">
        <v>4</v>
      </c>
      <c r="F26" s="8">
        <v>10</v>
      </c>
      <c r="G26" s="6">
        <v>3500</v>
      </c>
      <c r="H26" s="6">
        <f t="shared" ref="H26:H29" si="5">F26*G26</f>
        <v>35000</v>
      </c>
    </row>
    <row r="27" spans="1:8" ht="15.75" thickBot="1" x14ac:dyDescent="0.3">
      <c r="A27" s="3">
        <v>3</v>
      </c>
      <c r="B27" s="4"/>
      <c r="C27" s="4"/>
      <c r="D27" s="9">
        <f t="shared" si="4"/>
        <v>0.56851776049483782</v>
      </c>
      <c r="E27" s="5"/>
      <c r="F27" s="8">
        <v>5</v>
      </c>
      <c r="G27" s="6">
        <v>25000</v>
      </c>
      <c r="H27" s="6">
        <f t="shared" si="5"/>
        <v>125000</v>
      </c>
    </row>
    <row r="28" spans="1:8" ht="15.75" thickBot="1" x14ac:dyDescent="0.3">
      <c r="A28" s="3">
        <v>4</v>
      </c>
      <c r="B28" s="5"/>
      <c r="C28" s="4"/>
      <c r="D28" s="9">
        <f t="shared" si="4"/>
        <v>0.11370355209896757</v>
      </c>
      <c r="E28" s="5"/>
      <c r="F28" s="8">
        <v>100</v>
      </c>
      <c r="G28" s="7">
        <v>250</v>
      </c>
      <c r="H28" s="6">
        <f t="shared" si="5"/>
        <v>25000</v>
      </c>
    </row>
    <row r="29" spans="1:8" ht="15.75" thickBot="1" x14ac:dyDescent="0.3">
      <c r="A29" s="3" t="s">
        <v>7</v>
      </c>
      <c r="B29" s="5"/>
      <c r="C29" s="4"/>
      <c r="D29" s="9">
        <f t="shared" si="4"/>
        <v>0.11311229362805295</v>
      </c>
      <c r="E29" s="5"/>
      <c r="F29" s="8">
        <v>15</v>
      </c>
      <c r="G29" s="7">
        <v>1658</v>
      </c>
      <c r="H29" s="6">
        <f t="shared" si="5"/>
        <v>24870</v>
      </c>
    </row>
    <row r="30" spans="1:8" ht="15.75" thickBot="1" x14ac:dyDescent="0.3">
      <c r="A30" s="42" t="s">
        <v>8</v>
      </c>
      <c r="B30" s="42"/>
      <c r="C30" s="43"/>
      <c r="D30" s="44">
        <f>H30/'DETALHAMENTO PROJETO'!$B$2</f>
        <v>0.14158000000000001</v>
      </c>
      <c r="E30" s="48" t="s">
        <v>9</v>
      </c>
      <c r="F30" s="49"/>
      <c r="G30" s="50"/>
      <c r="H30" s="24">
        <f>SUM(H25:H29)</f>
        <v>212370</v>
      </c>
    </row>
    <row r="31" spans="1:8" ht="15.75" thickBot="1" x14ac:dyDescent="0.3">
      <c r="A31" s="46"/>
      <c r="B31" s="46"/>
      <c r="C31" s="47"/>
      <c r="D31" s="45"/>
      <c r="E31" s="25"/>
      <c r="F31" s="26"/>
      <c r="G31" s="26"/>
    </row>
    <row r="33" spans="1:8" ht="15.75" thickBot="1" x14ac:dyDescent="0.3"/>
    <row r="34" spans="1:8" ht="15.75" thickBot="1" x14ac:dyDescent="0.3">
      <c r="A34" s="39" t="s">
        <v>0</v>
      </c>
      <c r="B34" s="40"/>
      <c r="C34" s="40"/>
      <c r="D34" s="40"/>
      <c r="E34" s="40"/>
      <c r="F34" s="40"/>
      <c r="G34" s="40"/>
      <c r="H34" s="41"/>
    </row>
    <row r="35" spans="1:8" ht="27.75" thickBot="1" x14ac:dyDescent="0.3">
      <c r="A35" s="1" t="s">
        <v>1</v>
      </c>
      <c r="B35" s="2" t="s">
        <v>2</v>
      </c>
      <c r="C35" s="2" t="s">
        <v>3</v>
      </c>
      <c r="D35" s="2" t="s">
        <v>15</v>
      </c>
      <c r="E35" s="2" t="s">
        <v>4</v>
      </c>
      <c r="F35" s="2" t="s">
        <v>5</v>
      </c>
      <c r="G35" s="2" t="s">
        <v>6</v>
      </c>
      <c r="H35" s="2" t="s">
        <v>16</v>
      </c>
    </row>
    <row r="36" spans="1:8" ht="15.75" thickBot="1" x14ac:dyDescent="0.3">
      <c r="A36" s="3">
        <v>1</v>
      </c>
      <c r="B36" s="4" t="s">
        <v>11</v>
      </c>
      <c r="C36" s="4" t="s">
        <v>12</v>
      </c>
      <c r="D36" s="9">
        <f>H36/$H$8</f>
        <v>1.1370355209896757E-2</v>
      </c>
      <c r="E36" s="5" t="s">
        <v>4</v>
      </c>
      <c r="F36" s="8">
        <v>5</v>
      </c>
      <c r="G36" s="10">
        <v>500</v>
      </c>
      <c r="H36" s="6">
        <f>F36*G36</f>
        <v>2500</v>
      </c>
    </row>
    <row r="37" spans="1:8" ht="15.75" thickBot="1" x14ac:dyDescent="0.3">
      <c r="A37" s="3">
        <v>2</v>
      </c>
      <c r="B37" s="4" t="s">
        <v>13</v>
      </c>
      <c r="C37" s="4" t="s">
        <v>14</v>
      </c>
      <c r="D37" s="9">
        <f t="shared" ref="D37:D40" si="6">H37/$H$8</f>
        <v>0.1591849729385546</v>
      </c>
      <c r="E37" s="5" t="s">
        <v>4</v>
      </c>
      <c r="F37" s="8">
        <v>10</v>
      </c>
      <c r="G37" s="6">
        <v>3500</v>
      </c>
      <c r="H37" s="6">
        <f t="shared" ref="H37:H40" si="7">F37*G37</f>
        <v>35000</v>
      </c>
    </row>
    <row r="38" spans="1:8" ht="15.75" thickBot="1" x14ac:dyDescent="0.3">
      <c r="A38" s="3">
        <v>3</v>
      </c>
      <c r="B38" s="4"/>
      <c r="C38" s="4"/>
      <c r="D38" s="9">
        <f t="shared" si="6"/>
        <v>0.56851776049483782</v>
      </c>
      <c r="E38" s="5"/>
      <c r="F38" s="8">
        <v>5</v>
      </c>
      <c r="G38" s="6">
        <v>25000</v>
      </c>
      <c r="H38" s="6">
        <f t="shared" si="7"/>
        <v>125000</v>
      </c>
    </row>
    <row r="39" spans="1:8" ht="15.75" thickBot="1" x14ac:dyDescent="0.3">
      <c r="A39" s="3">
        <v>4</v>
      </c>
      <c r="B39" s="5"/>
      <c r="C39" s="4"/>
      <c r="D39" s="9">
        <f t="shared" si="6"/>
        <v>0.11370355209896757</v>
      </c>
      <c r="E39" s="5"/>
      <c r="F39" s="8">
        <v>100</v>
      </c>
      <c r="G39" s="7">
        <v>250</v>
      </c>
      <c r="H39" s="6">
        <f t="shared" si="7"/>
        <v>25000</v>
      </c>
    </row>
    <row r="40" spans="1:8" ht="15.75" thickBot="1" x14ac:dyDescent="0.3">
      <c r="A40" s="3" t="s">
        <v>7</v>
      </c>
      <c r="B40" s="5"/>
      <c r="C40" s="4"/>
      <c r="D40" s="9">
        <f t="shared" si="6"/>
        <v>0.11311229362805295</v>
      </c>
      <c r="E40" s="5"/>
      <c r="F40" s="8">
        <v>15</v>
      </c>
      <c r="G40" s="7">
        <v>1658</v>
      </c>
      <c r="H40" s="6">
        <f t="shared" si="7"/>
        <v>24870</v>
      </c>
    </row>
    <row r="41" spans="1:8" ht="15.75" thickBot="1" x14ac:dyDescent="0.3">
      <c r="A41" s="42" t="s">
        <v>8</v>
      </c>
      <c r="B41" s="42"/>
      <c r="C41" s="43"/>
      <c r="D41" s="44">
        <f>H41/'DETALHAMENTO PROJETO'!$B$2</f>
        <v>0.14158000000000001</v>
      </c>
      <c r="E41" s="48" t="s">
        <v>9</v>
      </c>
      <c r="F41" s="49"/>
      <c r="G41" s="50"/>
      <c r="H41" s="24">
        <f>SUM(H36:H40)</f>
        <v>212370</v>
      </c>
    </row>
    <row r="42" spans="1:8" ht="15.75" thickBot="1" x14ac:dyDescent="0.3">
      <c r="A42" s="46"/>
      <c r="B42" s="46"/>
      <c r="C42" s="47"/>
      <c r="D42" s="45"/>
      <c r="E42" s="25"/>
      <c r="F42" s="26"/>
      <c r="G42" s="26"/>
    </row>
    <row r="44" spans="1:8" ht="15.75" thickBot="1" x14ac:dyDescent="0.3"/>
    <row r="45" spans="1:8" ht="15.75" thickBot="1" x14ac:dyDescent="0.3">
      <c r="A45" s="39" t="s">
        <v>21</v>
      </c>
      <c r="B45" s="40"/>
      <c r="C45" s="40"/>
      <c r="D45" s="40"/>
      <c r="E45" s="40"/>
      <c r="F45" s="40"/>
      <c r="G45" s="40"/>
      <c r="H45" s="41"/>
    </row>
    <row r="46" spans="1:8" ht="27.75" thickBot="1" x14ac:dyDescent="0.3">
      <c r="A46" s="1" t="s">
        <v>1</v>
      </c>
      <c r="B46" s="2" t="s">
        <v>2</v>
      </c>
      <c r="C46" s="2" t="s">
        <v>3</v>
      </c>
      <c r="D46" s="2" t="s">
        <v>15</v>
      </c>
      <c r="E46" s="2" t="s">
        <v>4</v>
      </c>
      <c r="F46" s="2" t="s">
        <v>5</v>
      </c>
      <c r="G46" s="2" t="s">
        <v>6</v>
      </c>
      <c r="H46" s="2" t="s">
        <v>16</v>
      </c>
    </row>
    <row r="47" spans="1:8" ht="15.75" thickBot="1" x14ac:dyDescent="0.3">
      <c r="A47" s="3">
        <v>1</v>
      </c>
      <c r="B47" s="4" t="s">
        <v>25</v>
      </c>
      <c r="C47" s="4" t="s">
        <v>26</v>
      </c>
      <c r="D47" s="9">
        <f>H47/$H$8</f>
        <v>6.8222131259380536E-2</v>
      </c>
      <c r="E47" s="5" t="s">
        <v>27</v>
      </c>
      <c r="F47" s="8">
        <v>2</v>
      </c>
      <c r="G47" s="10">
        <v>7500</v>
      </c>
      <c r="H47" s="6">
        <f>F47*G47</f>
        <v>15000</v>
      </c>
    </row>
    <row r="48" spans="1:8" ht="15.75" thickBot="1" x14ac:dyDescent="0.3">
      <c r="A48" s="3">
        <v>2</v>
      </c>
      <c r="B48" s="4" t="s">
        <v>28</v>
      </c>
      <c r="C48" s="4" t="s">
        <v>29</v>
      </c>
      <c r="D48" s="9">
        <f t="shared" ref="D48:D51" si="8">H48/$H$8</f>
        <v>7.9592486469277302E-2</v>
      </c>
      <c r="E48" s="5" t="s">
        <v>27</v>
      </c>
      <c r="F48" s="8">
        <v>5</v>
      </c>
      <c r="G48" s="6">
        <v>3500</v>
      </c>
      <c r="H48" s="6">
        <f t="shared" ref="H48:H51" si="9">F48*G48</f>
        <v>17500</v>
      </c>
    </row>
    <row r="49" spans="1:8" ht="15.75" thickBot="1" x14ac:dyDescent="0.3">
      <c r="A49" s="3">
        <v>3</v>
      </c>
      <c r="B49" s="4"/>
      <c r="C49" s="4"/>
      <c r="D49" s="9">
        <f t="shared" si="8"/>
        <v>0</v>
      </c>
      <c r="E49" s="5"/>
      <c r="F49" s="8"/>
      <c r="G49" s="6"/>
      <c r="H49" s="6">
        <f t="shared" si="9"/>
        <v>0</v>
      </c>
    </row>
    <row r="50" spans="1:8" ht="15.75" thickBot="1" x14ac:dyDescent="0.3">
      <c r="A50" s="3">
        <v>4</v>
      </c>
      <c r="B50" s="5"/>
      <c r="C50" s="4"/>
      <c r="D50" s="9">
        <f t="shared" si="8"/>
        <v>0</v>
      </c>
      <c r="E50" s="5"/>
      <c r="F50" s="8"/>
      <c r="G50" s="7"/>
      <c r="H50" s="6">
        <f t="shared" si="9"/>
        <v>0</v>
      </c>
    </row>
    <row r="51" spans="1:8" ht="15.75" thickBot="1" x14ac:dyDescent="0.3">
      <c r="A51" s="3" t="s">
        <v>7</v>
      </c>
      <c r="B51" s="5"/>
      <c r="C51" s="4"/>
      <c r="D51" s="9">
        <f t="shared" si="8"/>
        <v>0</v>
      </c>
      <c r="E51" s="5"/>
      <c r="F51" s="8"/>
      <c r="G51" s="7"/>
      <c r="H51" s="6">
        <f t="shared" si="9"/>
        <v>0</v>
      </c>
    </row>
    <row r="52" spans="1:8" ht="15.75" thickBot="1" x14ac:dyDescent="0.3">
      <c r="A52" s="42" t="s">
        <v>8</v>
      </c>
      <c r="B52" s="42"/>
      <c r="C52" s="43"/>
      <c r="D52" s="44">
        <f>H52/'DETALHAMENTO PROJETO'!$B$2</f>
        <v>2.1666666666666667E-2</v>
      </c>
      <c r="E52" s="48" t="s">
        <v>9</v>
      </c>
      <c r="F52" s="49"/>
      <c r="G52" s="50"/>
      <c r="H52" s="24">
        <f>SUM(H47:H51)</f>
        <v>32500</v>
      </c>
    </row>
    <row r="53" spans="1:8" ht="15.75" thickBot="1" x14ac:dyDescent="0.3">
      <c r="A53" s="46"/>
      <c r="B53" s="46"/>
      <c r="C53" s="47"/>
      <c r="D53" s="45"/>
      <c r="E53" s="25"/>
      <c r="F53" s="26"/>
      <c r="G53" s="26"/>
    </row>
    <row r="55" spans="1:8" ht="15.75" thickBot="1" x14ac:dyDescent="0.3"/>
    <row r="56" spans="1:8" ht="15.75" thickBot="1" x14ac:dyDescent="0.3">
      <c r="A56" s="39" t="s">
        <v>30</v>
      </c>
      <c r="B56" s="40"/>
      <c r="C56" s="40"/>
      <c r="D56" s="40"/>
      <c r="E56" s="40"/>
      <c r="F56" s="40"/>
      <c r="G56" s="40"/>
      <c r="H56" s="41"/>
    </row>
    <row r="57" spans="1:8" ht="27.75" thickBot="1" x14ac:dyDescent="0.3">
      <c r="A57" s="1" t="s">
        <v>1</v>
      </c>
      <c r="B57" s="2" t="s">
        <v>2</v>
      </c>
      <c r="C57" s="2" t="s">
        <v>3</v>
      </c>
      <c r="D57" s="2" t="s">
        <v>15</v>
      </c>
      <c r="E57" s="2" t="s">
        <v>4</v>
      </c>
      <c r="F57" s="2" t="s">
        <v>5</v>
      </c>
      <c r="G57" s="2" t="s">
        <v>6</v>
      </c>
      <c r="H57" s="2" t="s">
        <v>16</v>
      </c>
    </row>
    <row r="58" spans="1:8" ht="15.75" thickBot="1" x14ac:dyDescent="0.3">
      <c r="A58" s="3">
        <v>1</v>
      </c>
      <c r="B58" s="4" t="s">
        <v>31</v>
      </c>
      <c r="C58" s="4" t="s">
        <v>33</v>
      </c>
      <c r="D58" s="9">
        <f>H58/$H$8</f>
        <v>7.2770273343339244E-3</v>
      </c>
      <c r="E58" s="5" t="s">
        <v>4</v>
      </c>
      <c r="F58" s="8">
        <v>2</v>
      </c>
      <c r="G58" s="10">
        <v>800</v>
      </c>
      <c r="H58" s="6">
        <f>F58*G58</f>
        <v>1600</v>
      </c>
    </row>
    <row r="59" spans="1:8" ht="15.75" thickBot="1" x14ac:dyDescent="0.3">
      <c r="A59" s="3">
        <v>2</v>
      </c>
      <c r="B59" s="4" t="s">
        <v>32</v>
      </c>
      <c r="C59" s="4" t="s">
        <v>34</v>
      </c>
      <c r="D59" s="9">
        <f t="shared" ref="D59:D62" si="10">H59/$H$8</f>
        <v>7.9592486469277302E-2</v>
      </c>
      <c r="E59" s="5" t="s">
        <v>4</v>
      </c>
      <c r="F59" s="8">
        <v>5</v>
      </c>
      <c r="G59" s="6">
        <v>3500</v>
      </c>
      <c r="H59" s="6">
        <f t="shared" ref="H59:H62" si="11">F59*G59</f>
        <v>17500</v>
      </c>
    </row>
    <row r="60" spans="1:8" ht="15.75" thickBot="1" x14ac:dyDescent="0.3">
      <c r="A60" s="3">
        <v>3</v>
      </c>
      <c r="B60" s="4"/>
      <c r="C60" s="4"/>
      <c r="D60" s="9">
        <f t="shared" si="10"/>
        <v>9.0962841679174055E-4</v>
      </c>
      <c r="E60" s="5"/>
      <c r="F60" s="8">
        <v>1</v>
      </c>
      <c r="G60" s="6">
        <v>200</v>
      </c>
      <c r="H60" s="6">
        <f t="shared" si="11"/>
        <v>200</v>
      </c>
    </row>
    <row r="61" spans="1:8" ht="15.75" thickBot="1" x14ac:dyDescent="0.3">
      <c r="A61" s="3">
        <v>4</v>
      </c>
      <c r="B61" s="5"/>
      <c r="C61" s="4"/>
      <c r="D61" s="9">
        <f t="shared" si="10"/>
        <v>0</v>
      </c>
      <c r="E61" s="5"/>
      <c r="F61" s="8"/>
      <c r="G61" s="7"/>
      <c r="H61" s="6">
        <f t="shared" si="11"/>
        <v>0</v>
      </c>
    </row>
    <row r="62" spans="1:8" ht="15.75" thickBot="1" x14ac:dyDescent="0.3">
      <c r="A62" s="3" t="s">
        <v>7</v>
      </c>
      <c r="B62" s="5"/>
      <c r="C62" s="4"/>
      <c r="D62" s="9">
        <f t="shared" si="10"/>
        <v>0</v>
      </c>
      <c r="E62" s="5"/>
      <c r="F62" s="8"/>
      <c r="G62" s="7"/>
      <c r="H62" s="6">
        <f t="shared" si="11"/>
        <v>0</v>
      </c>
    </row>
    <row r="63" spans="1:8" ht="15.75" thickBot="1" x14ac:dyDescent="0.3">
      <c r="A63" s="42" t="s">
        <v>8</v>
      </c>
      <c r="B63" s="42"/>
      <c r="C63" s="43"/>
      <c r="D63" s="44">
        <f>H63/'DETALHAMENTO PROJETO'!$B$2</f>
        <v>1.2866666666666667E-2</v>
      </c>
      <c r="E63" s="48" t="s">
        <v>9</v>
      </c>
      <c r="F63" s="49"/>
      <c r="G63" s="50"/>
      <c r="H63" s="24">
        <f>SUM(H58:H62)</f>
        <v>19300</v>
      </c>
    </row>
    <row r="64" spans="1:8" ht="15.75" thickBot="1" x14ac:dyDescent="0.3">
      <c r="A64" s="46"/>
      <c r="B64" s="46"/>
      <c r="C64" s="47"/>
      <c r="D64" s="45"/>
      <c r="E64" s="25"/>
      <c r="F64" s="26"/>
      <c r="G64" s="26"/>
    </row>
  </sheetData>
  <mergeCells count="30">
    <mergeCell ref="A56:H56"/>
    <mergeCell ref="A63:C63"/>
    <mergeCell ref="D63:D64"/>
    <mergeCell ref="A64:C64"/>
    <mergeCell ref="E63:G63"/>
    <mergeCell ref="A1:H1"/>
    <mergeCell ref="A8:C8"/>
    <mergeCell ref="A9:C9"/>
    <mergeCell ref="D8:D9"/>
    <mergeCell ref="E8:G8"/>
    <mergeCell ref="A12:H12"/>
    <mergeCell ref="A19:C19"/>
    <mergeCell ref="D19:D20"/>
    <mergeCell ref="A20:C20"/>
    <mergeCell ref="E19:G19"/>
    <mergeCell ref="A23:H23"/>
    <mergeCell ref="A30:C30"/>
    <mergeCell ref="D30:D31"/>
    <mergeCell ref="A31:C31"/>
    <mergeCell ref="E30:G30"/>
    <mergeCell ref="A34:H34"/>
    <mergeCell ref="A41:C41"/>
    <mergeCell ref="D41:D42"/>
    <mergeCell ref="A42:C42"/>
    <mergeCell ref="E41:G41"/>
    <mergeCell ref="A45:H45"/>
    <mergeCell ref="A52:C52"/>
    <mergeCell ref="D52:D53"/>
    <mergeCell ref="A53:C53"/>
    <mergeCell ref="E52:G5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D7013-3B7D-4CE8-94F9-255F01A5F2A2}">
  <dimension ref="A1:H75"/>
  <sheetViews>
    <sheetView showGridLines="0" topLeftCell="A55" workbookViewId="0">
      <selection activeCell="F72" sqref="F72"/>
    </sheetView>
  </sheetViews>
  <sheetFormatPr defaultRowHeight="15" x14ac:dyDescent="0.25"/>
  <cols>
    <col min="1" max="1" width="5.85546875" customWidth="1"/>
    <col min="2" max="8" width="32.85546875" customWidth="1"/>
  </cols>
  <sheetData>
    <row r="1" spans="1:8" ht="15.75" thickBot="1" x14ac:dyDescent="0.3">
      <c r="A1" s="39" t="s">
        <v>10</v>
      </c>
      <c r="B1" s="40"/>
      <c r="C1" s="40"/>
      <c r="D1" s="40"/>
      <c r="E1" s="40"/>
      <c r="F1" s="40"/>
      <c r="G1" s="40"/>
      <c r="H1" s="41"/>
    </row>
    <row r="2" spans="1:8" ht="27.75" thickBot="1" x14ac:dyDescent="0.3">
      <c r="A2" s="1" t="s">
        <v>1</v>
      </c>
      <c r="B2" s="2" t="s">
        <v>2</v>
      </c>
      <c r="C2" s="2" t="s">
        <v>3</v>
      </c>
      <c r="D2" s="2" t="s">
        <v>15</v>
      </c>
      <c r="E2" s="2" t="s">
        <v>4</v>
      </c>
      <c r="F2" s="2" t="s">
        <v>5</v>
      </c>
      <c r="G2" s="2" t="s">
        <v>6</v>
      </c>
      <c r="H2" s="2" t="s">
        <v>16</v>
      </c>
    </row>
    <row r="3" spans="1:8" ht="15.75" thickBot="1" x14ac:dyDescent="0.3">
      <c r="A3" s="3">
        <v>1</v>
      </c>
      <c r="B3" s="4" t="s">
        <v>11</v>
      </c>
      <c r="C3" s="11" t="s">
        <v>12</v>
      </c>
      <c r="D3" s="9">
        <f>H3/$H$8</f>
        <v>3.4503381331370472E-2</v>
      </c>
      <c r="E3" s="5" t="s">
        <v>4</v>
      </c>
      <c r="F3" s="8">
        <v>5</v>
      </c>
      <c r="G3" s="10">
        <v>1500</v>
      </c>
      <c r="H3" s="6">
        <f>F3*G3</f>
        <v>7500</v>
      </c>
    </row>
    <row r="4" spans="1:8" ht="15.75" thickBot="1" x14ac:dyDescent="0.3">
      <c r="A4" s="3">
        <v>2</v>
      </c>
      <c r="B4" s="4" t="s">
        <v>13</v>
      </c>
      <c r="C4" s="11" t="s">
        <v>22</v>
      </c>
      <c r="D4" s="9">
        <f t="shared" ref="D4:D7" si="0">H4/$H$8</f>
        <v>0.16101577954639554</v>
      </c>
      <c r="E4" s="5" t="s">
        <v>4</v>
      </c>
      <c r="F4" s="8">
        <v>10</v>
      </c>
      <c r="G4" s="6">
        <v>3500</v>
      </c>
      <c r="H4" s="6">
        <f t="shared" ref="H4:H7" si="1">F4*G4</f>
        <v>35000</v>
      </c>
    </row>
    <row r="5" spans="1:8" ht="15.75" thickBot="1" x14ac:dyDescent="0.3">
      <c r="A5" s="3">
        <v>3</v>
      </c>
      <c r="B5" s="4"/>
      <c r="C5" s="11"/>
      <c r="D5" s="9">
        <f t="shared" si="0"/>
        <v>0.57505635552284129</v>
      </c>
      <c r="E5" s="5"/>
      <c r="F5" s="8">
        <v>5</v>
      </c>
      <c r="G5" s="6">
        <v>25000</v>
      </c>
      <c r="H5" s="6">
        <f t="shared" si="1"/>
        <v>125000</v>
      </c>
    </row>
    <row r="6" spans="1:8" ht="15.75" thickBot="1" x14ac:dyDescent="0.3">
      <c r="A6" s="3">
        <v>4</v>
      </c>
      <c r="B6" s="5"/>
      <c r="C6" s="11"/>
      <c r="D6" s="9">
        <f t="shared" si="0"/>
        <v>0.11501127110456824</v>
      </c>
      <c r="E6" s="5"/>
      <c r="F6" s="8">
        <v>100</v>
      </c>
      <c r="G6" s="7">
        <v>250</v>
      </c>
      <c r="H6" s="6">
        <f t="shared" si="1"/>
        <v>25000</v>
      </c>
    </row>
    <row r="7" spans="1:8" ht="15.75" thickBot="1" x14ac:dyDescent="0.3">
      <c r="A7" s="3" t="s">
        <v>7</v>
      </c>
      <c r="B7" s="5"/>
      <c r="C7" s="11"/>
      <c r="D7" s="9">
        <f t="shared" si="0"/>
        <v>0.11441321249482449</v>
      </c>
      <c r="E7" s="5"/>
      <c r="F7" s="8">
        <v>15</v>
      </c>
      <c r="G7" s="7">
        <v>1658</v>
      </c>
      <c r="H7" s="6">
        <f t="shared" si="1"/>
        <v>24870</v>
      </c>
    </row>
    <row r="8" spans="1:8" ht="18" customHeight="1" thickBot="1" x14ac:dyDescent="0.3">
      <c r="A8" s="42" t="s">
        <v>8</v>
      </c>
      <c r="B8" s="42"/>
      <c r="C8" s="43"/>
      <c r="D8" s="44">
        <f>H8/'DETALHAMENTO PROJETO'!$B$2</f>
        <v>0.14491333333333334</v>
      </c>
      <c r="E8" s="48" t="s">
        <v>9</v>
      </c>
      <c r="F8" s="49"/>
      <c r="G8" s="50"/>
      <c r="H8" s="24">
        <f>SUM(H3:H7)</f>
        <v>217370</v>
      </c>
    </row>
    <row r="9" spans="1:8" ht="15.75" thickBot="1" x14ac:dyDescent="0.3">
      <c r="A9" s="46"/>
      <c r="B9" s="46"/>
      <c r="C9" s="47"/>
      <c r="D9" s="45"/>
      <c r="E9" s="25"/>
      <c r="F9" s="26"/>
      <c r="G9" s="26"/>
    </row>
    <row r="11" spans="1:8" ht="15.75" thickBot="1" x14ac:dyDescent="0.3"/>
    <row r="12" spans="1:8" ht="15.75" thickBot="1" x14ac:dyDescent="0.3">
      <c r="A12" s="39" t="s">
        <v>19</v>
      </c>
      <c r="B12" s="40"/>
      <c r="C12" s="40"/>
      <c r="D12" s="40"/>
      <c r="E12" s="40"/>
      <c r="F12" s="40"/>
      <c r="G12" s="40"/>
      <c r="H12" s="41"/>
    </row>
    <row r="13" spans="1:8" ht="27.75" thickBot="1" x14ac:dyDescent="0.3">
      <c r="A13" s="1" t="s">
        <v>1</v>
      </c>
      <c r="B13" s="2" t="s">
        <v>2</v>
      </c>
      <c r="C13" s="2" t="s">
        <v>3</v>
      </c>
      <c r="D13" s="2" t="s">
        <v>15</v>
      </c>
      <c r="E13" s="2" t="s">
        <v>4</v>
      </c>
      <c r="F13" s="2" t="s">
        <v>5</v>
      </c>
      <c r="G13" s="2" t="s">
        <v>6</v>
      </c>
      <c r="H13" s="2" t="s">
        <v>16</v>
      </c>
    </row>
    <row r="14" spans="1:8" ht="15.75" thickBot="1" x14ac:dyDescent="0.3">
      <c r="A14" s="3">
        <v>1</v>
      </c>
      <c r="B14" s="4" t="s">
        <v>11</v>
      </c>
      <c r="C14" s="4" t="s">
        <v>12</v>
      </c>
      <c r="D14" s="9">
        <f>H14/$H$8</f>
        <v>1.1501127110456824E-2</v>
      </c>
      <c r="E14" s="5" t="s">
        <v>4</v>
      </c>
      <c r="F14" s="8">
        <v>5</v>
      </c>
      <c r="G14" s="10">
        <v>500</v>
      </c>
      <c r="H14" s="6">
        <f>F14*G14</f>
        <v>2500</v>
      </c>
    </row>
    <row r="15" spans="1:8" ht="15.75" thickBot="1" x14ac:dyDescent="0.3">
      <c r="A15" s="3">
        <v>2</v>
      </c>
      <c r="B15" s="4" t="s">
        <v>13</v>
      </c>
      <c r="C15" s="4" t="s">
        <v>14</v>
      </c>
      <c r="D15" s="9">
        <f t="shared" ref="D15:D18" si="2">H15/$H$8</f>
        <v>0.16101577954639554</v>
      </c>
      <c r="E15" s="5" t="s">
        <v>4</v>
      </c>
      <c r="F15" s="8">
        <v>10</v>
      </c>
      <c r="G15" s="6">
        <v>3500</v>
      </c>
      <c r="H15" s="6">
        <f t="shared" ref="H15:H18" si="3">F15*G15</f>
        <v>35000</v>
      </c>
    </row>
    <row r="16" spans="1:8" ht="15.75" thickBot="1" x14ac:dyDescent="0.3">
      <c r="A16" s="3">
        <v>3</v>
      </c>
      <c r="B16" s="4"/>
      <c r="C16" s="4"/>
      <c r="D16" s="9">
        <f t="shared" si="2"/>
        <v>0</v>
      </c>
      <c r="E16" s="5"/>
      <c r="F16" s="8"/>
      <c r="G16" s="6"/>
      <c r="H16" s="6">
        <f t="shared" si="3"/>
        <v>0</v>
      </c>
    </row>
    <row r="17" spans="1:8" ht="15.75" thickBot="1" x14ac:dyDescent="0.3">
      <c r="A17" s="3">
        <v>4</v>
      </c>
      <c r="B17" s="5"/>
      <c r="C17" s="4"/>
      <c r="D17" s="9">
        <f t="shared" si="2"/>
        <v>0</v>
      </c>
      <c r="E17" s="5"/>
      <c r="F17" s="8"/>
      <c r="G17" s="7"/>
      <c r="H17" s="6">
        <f t="shared" si="3"/>
        <v>0</v>
      </c>
    </row>
    <row r="18" spans="1:8" ht="15.75" thickBot="1" x14ac:dyDescent="0.3">
      <c r="A18" s="3" t="s">
        <v>7</v>
      </c>
      <c r="B18" s="5"/>
      <c r="C18" s="4"/>
      <c r="D18" s="9">
        <f t="shared" si="2"/>
        <v>0</v>
      </c>
      <c r="E18" s="5"/>
      <c r="F18" s="8"/>
      <c r="G18" s="7"/>
      <c r="H18" s="6">
        <f t="shared" si="3"/>
        <v>0</v>
      </c>
    </row>
    <row r="19" spans="1:8" ht="15.75" thickBot="1" x14ac:dyDescent="0.3">
      <c r="A19" s="42" t="s">
        <v>8</v>
      </c>
      <c r="B19" s="42"/>
      <c r="C19" s="43"/>
      <c r="D19" s="44">
        <f>H19/'DETALHAMENTO PROJETO'!$B$2</f>
        <v>2.5000000000000001E-2</v>
      </c>
      <c r="E19" s="48" t="s">
        <v>9</v>
      </c>
      <c r="F19" s="49"/>
      <c r="G19" s="50"/>
      <c r="H19" s="24">
        <f>SUM(H14:H18)</f>
        <v>37500</v>
      </c>
    </row>
    <row r="20" spans="1:8" ht="15.75" thickBot="1" x14ac:dyDescent="0.3">
      <c r="A20" s="46"/>
      <c r="B20" s="46"/>
      <c r="C20" s="47"/>
      <c r="D20" s="45"/>
      <c r="E20" s="25"/>
      <c r="F20" s="26"/>
      <c r="G20" s="26"/>
    </row>
    <row r="22" spans="1:8" ht="15.75" thickBot="1" x14ac:dyDescent="0.3"/>
    <row r="23" spans="1:8" ht="15.75" thickBot="1" x14ac:dyDescent="0.3">
      <c r="A23" s="39" t="s">
        <v>20</v>
      </c>
      <c r="B23" s="40"/>
      <c r="C23" s="40"/>
      <c r="D23" s="40"/>
      <c r="E23" s="40"/>
      <c r="F23" s="40"/>
      <c r="G23" s="40"/>
      <c r="H23" s="41"/>
    </row>
    <row r="24" spans="1:8" ht="27.75" thickBot="1" x14ac:dyDescent="0.3">
      <c r="A24" s="1" t="s">
        <v>1</v>
      </c>
      <c r="B24" s="2" t="s">
        <v>2</v>
      </c>
      <c r="C24" s="2" t="s">
        <v>3</v>
      </c>
      <c r="D24" s="2" t="s">
        <v>15</v>
      </c>
      <c r="E24" s="2" t="s">
        <v>4</v>
      </c>
      <c r="F24" s="2" t="s">
        <v>5</v>
      </c>
      <c r="G24" s="2" t="s">
        <v>6</v>
      </c>
      <c r="H24" s="2" t="s">
        <v>16</v>
      </c>
    </row>
    <row r="25" spans="1:8" ht="15.75" thickBot="1" x14ac:dyDescent="0.3">
      <c r="A25" s="3">
        <v>1</v>
      </c>
      <c r="B25" s="4" t="s">
        <v>23</v>
      </c>
      <c r="C25" s="4" t="s">
        <v>24</v>
      </c>
      <c r="D25" s="9">
        <f>H25/$H$8</f>
        <v>1.1501127110456824E-2</v>
      </c>
      <c r="E25" s="5" t="s">
        <v>4</v>
      </c>
      <c r="F25" s="8">
        <v>5</v>
      </c>
      <c r="G25" s="10">
        <v>500</v>
      </c>
      <c r="H25" s="6">
        <f>F25*G25</f>
        <v>2500</v>
      </c>
    </row>
    <row r="26" spans="1:8" ht="15.75" thickBot="1" x14ac:dyDescent="0.3">
      <c r="A26" s="3">
        <v>2</v>
      </c>
      <c r="B26" s="4" t="s">
        <v>13</v>
      </c>
      <c r="C26" s="4" t="s">
        <v>14</v>
      </c>
      <c r="D26" s="9">
        <f t="shared" ref="D26:D29" si="4">H26/$H$8</f>
        <v>0.16101577954639554</v>
      </c>
      <c r="E26" s="5" t="s">
        <v>4</v>
      </c>
      <c r="F26" s="8">
        <v>10</v>
      </c>
      <c r="G26" s="6">
        <v>3500</v>
      </c>
      <c r="H26" s="6">
        <f t="shared" ref="H26:H29" si="5">F26*G26</f>
        <v>35000</v>
      </c>
    </row>
    <row r="27" spans="1:8" ht="15.75" thickBot="1" x14ac:dyDescent="0.3">
      <c r="A27" s="3">
        <v>3</v>
      </c>
      <c r="B27" s="4"/>
      <c r="C27" s="4"/>
      <c r="D27" s="9">
        <f t="shared" si="4"/>
        <v>0.57505635552284129</v>
      </c>
      <c r="E27" s="5"/>
      <c r="F27" s="8">
        <v>5</v>
      </c>
      <c r="G27" s="6">
        <v>25000</v>
      </c>
      <c r="H27" s="6">
        <f t="shared" si="5"/>
        <v>125000</v>
      </c>
    </row>
    <row r="28" spans="1:8" ht="15.75" thickBot="1" x14ac:dyDescent="0.3">
      <c r="A28" s="3">
        <v>4</v>
      </c>
      <c r="B28" s="5"/>
      <c r="C28" s="4"/>
      <c r="D28" s="9">
        <f t="shared" si="4"/>
        <v>0.11501127110456824</v>
      </c>
      <c r="E28" s="5"/>
      <c r="F28" s="8">
        <v>100</v>
      </c>
      <c r="G28" s="7">
        <v>250</v>
      </c>
      <c r="H28" s="6">
        <f t="shared" si="5"/>
        <v>25000</v>
      </c>
    </row>
    <row r="29" spans="1:8" ht="15.75" thickBot="1" x14ac:dyDescent="0.3">
      <c r="A29" s="3" t="s">
        <v>7</v>
      </c>
      <c r="B29" s="5"/>
      <c r="C29" s="4"/>
      <c r="D29" s="9">
        <f t="shared" si="4"/>
        <v>0.11441321249482449</v>
      </c>
      <c r="E29" s="5"/>
      <c r="F29" s="8">
        <v>15</v>
      </c>
      <c r="G29" s="7">
        <v>1658</v>
      </c>
      <c r="H29" s="6">
        <f t="shared" si="5"/>
        <v>24870</v>
      </c>
    </row>
    <row r="30" spans="1:8" ht="15.75" thickBot="1" x14ac:dyDescent="0.3">
      <c r="A30" s="42" t="s">
        <v>8</v>
      </c>
      <c r="B30" s="42"/>
      <c r="C30" s="43"/>
      <c r="D30" s="44">
        <f>H30/'DETALHAMENTO PROJETO'!$B$2</f>
        <v>0.14158000000000001</v>
      </c>
      <c r="E30" s="48" t="s">
        <v>9</v>
      </c>
      <c r="F30" s="49"/>
      <c r="G30" s="50"/>
      <c r="H30" s="24">
        <f>SUM(H25:H29)</f>
        <v>212370</v>
      </c>
    </row>
    <row r="31" spans="1:8" ht="15.75" thickBot="1" x14ac:dyDescent="0.3">
      <c r="A31" s="46"/>
      <c r="B31" s="46"/>
      <c r="C31" s="47"/>
      <c r="D31" s="45"/>
      <c r="E31" s="25"/>
      <c r="F31" s="26"/>
      <c r="G31" s="26"/>
    </row>
    <row r="33" spans="1:8" ht="15.75" thickBot="1" x14ac:dyDescent="0.3"/>
    <row r="34" spans="1:8" ht="15.75" thickBot="1" x14ac:dyDescent="0.3">
      <c r="A34" s="39" t="s">
        <v>0</v>
      </c>
      <c r="B34" s="40"/>
      <c r="C34" s="40"/>
      <c r="D34" s="40"/>
      <c r="E34" s="40"/>
      <c r="F34" s="40"/>
      <c r="G34" s="40"/>
      <c r="H34" s="41"/>
    </row>
    <row r="35" spans="1:8" ht="27.75" thickBot="1" x14ac:dyDescent="0.3">
      <c r="A35" s="1" t="s">
        <v>1</v>
      </c>
      <c r="B35" s="2" t="s">
        <v>2</v>
      </c>
      <c r="C35" s="2" t="s">
        <v>3</v>
      </c>
      <c r="D35" s="2" t="s">
        <v>15</v>
      </c>
      <c r="E35" s="2" t="s">
        <v>4</v>
      </c>
      <c r="F35" s="2" t="s">
        <v>5</v>
      </c>
      <c r="G35" s="2" t="s">
        <v>6</v>
      </c>
      <c r="H35" s="2" t="s">
        <v>16</v>
      </c>
    </row>
    <row r="36" spans="1:8" ht="15.75" thickBot="1" x14ac:dyDescent="0.3">
      <c r="A36" s="3">
        <v>1</v>
      </c>
      <c r="B36" s="4" t="s">
        <v>11</v>
      </c>
      <c r="C36" s="4" t="s">
        <v>12</v>
      </c>
      <c r="D36" s="9">
        <f>H36/$H$8</f>
        <v>1.1501127110456824E-2</v>
      </c>
      <c r="E36" s="5" t="s">
        <v>4</v>
      </c>
      <c r="F36" s="8">
        <v>5</v>
      </c>
      <c r="G36" s="10">
        <v>500</v>
      </c>
      <c r="H36" s="6">
        <f>F36*G36</f>
        <v>2500</v>
      </c>
    </row>
    <row r="37" spans="1:8" ht="15.75" thickBot="1" x14ac:dyDescent="0.3">
      <c r="A37" s="3">
        <v>2</v>
      </c>
      <c r="B37" s="4" t="s">
        <v>13</v>
      </c>
      <c r="C37" s="4" t="s">
        <v>14</v>
      </c>
      <c r="D37" s="9">
        <f t="shared" ref="D37:D40" si="6">H37/$H$8</f>
        <v>0.16101577954639554</v>
      </c>
      <c r="E37" s="5" t="s">
        <v>4</v>
      </c>
      <c r="F37" s="8">
        <v>10</v>
      </c>
      <c r="G37" s="6">
        <v>3500</v>
      </c>
      <c r="H37" s="6">
        <f t="shared" ref="H37:H40" si="7">F37*G37</f>
        <v>35000</v>
      </c>
    </row>
    <row r="38" spans="1:8" ht="15.75" thickBot="1" x14ac:dyDescent="0.3">
      <c r="A38" s="3">
        <v>3</v>
      </c>
      <c r="B38" s="4"/>
      <c r="C38" s="4"/>
      <c r="D38" s="9">
        <f t="shared" si="6"/>
        <v>0.57505635552284129</v>
      </c>
      <c r="E38" s="5"/>
      <c r="F38" s="8">
        <v>5</v>
      </c>
      <c r="G38" s="6">
        <v>25000</v>
      </c>
      <c r="H38" s="6">
        <f t="shared" si="7"/>
        <v>125000</v>
      </c>
    </row>
    <row r="39" spans="1:8" ht="15.75" thickBot="1" x14ac:dyDescent="0.3">
      <c r="A39" s="3">
        <v>4</v>
      </c>
      <c r="B39" s="5"/>
      <c r="C39" s="4"/>
      <c r="D39" s="9">
        <f t="shared" si="6"/>
        <v>0.11501127110456824</v>
      </c>
      <c r="E39" s="5"/>
      <c r="F39" s="8">
        <v>100</v>
      </c>
      <c r="G39" s="7">
        <v>250</v>
      </c>
      <c r="H39" s="6">
        <f t="shared" si="7"/>
        <v>25000</v>
      </c>
    </row>
    <row r="40" spans="1:8" ht="15.75" thickBot="1" x14ac:dyDescent="0.3">
      <c r="A40" s="3" t="s">
        <v>7</v>
      </c>
      <c r="B40" s="5"/>
      <c r="C40" s="4"/>
      <c r="D40" s="9">
        <f t="shared" si="6"/>
        <v>0.11441321249482449</v>
      </c>
      <c r="E40" s="5"/>
      <c r="F40" s="8">
        <v>15</v>
      </c>
      <c r="G40" s="7">
        <v>1658</v>
      </c>
      <c r="H40" s="6">
        <f t="shared" si="7"/>
        <v>24870</v>
      </c>
    </row>
    <row r="41" spans="1:8" ht="15.75" thickBot="1" x14ac:dyDescent="0.3">
      <c r="A41" s="42" t="s">
        <v>8</v>
      </c>
      <c r="B41" s="42"/>
      <c r="C41" s="43"/>
      <c r="D41" s="44">
        <f>H41/'DETALHAMENTO PROJETO'!$B$2</f>
        <v>0.14158000000000001</v>
      </c>
      <c r="E41" s="48" t="s">
        <v>9</v>
      </c>
      <c r="F41" s="49"/>
      <c r="G41" s="50"/>
      <c r="H41" s="24">
        <f>SUM(H36:H40)</f>
        <v>212370</v>
      </c>
    </row>
    <row r="42" spans="1:8" ht="15.75" thickBot="1" x14ac:dyDescent="0.3">
      <c r="A42" s="46"/>
      <c r="B42" s="46"/>
      <c r="C42" s="47"/>
      <c r="D42" s="45"/>
      <c r="E42" s="25"/>
      <c r="F42" s="26"/>
      <c r="G42" s="26"/>
    </row>
    <row r="44" spans="1:8" ht="15.75" thickBot="1" x14ac:dyDescent="0.3"/>
    <row r="45" spans="1:8" ht="15.75" thickBot="1" x14ac:dyDescent="0.3">
      <c r="A45" s="39" t="s">
        <v>21</v>
      </c>
      <c r="B45" s="40"/>
      <c r="C45" s="40"/>
      <c r="D45" s="40"/>
      <c r="E45" s="40"/>
      <c r="F45" s="40"/>
      <c r="G45" s="40"/>
      <c r="H45" s="41"/>
    </row>
    <row r="46" spans="1:8" ht="27.75" thickBot="1" x14ac:dyDescent="0.3">
      <c r="A46" s="1" t="s">
        <v>1</v>
      </c>
      <c r="B46" s="2" t="s">
        <v>2</v>
      </c>
      <c r="C46" s="2" t="s">
        <v>3</v>
      </c>
      <c r="D46" s="2" t="s">
        <v>15</v>
      </c>
      <c r="E46" s="2" t="s">
        <v>4</v>
      </c>
      <c r="F46" s="2" t="s">
        <v>5</v>
      </c>
      <c r="G46" s="2" t="s">
        <v>6</v>
      </c>
      <c r="H46" s="2" t="s">
        <v>16</v>
      </c>
    </row>
    <row r="47" spans="1:8" ht="15.75" thickBot="1" x14ac:dyDescent="0.3">
      <c r="A47" s="3">
        <v>1</v>
      </c>
      <c r="B47" s="4" t="s">
        <v>25</v>
      </c>
      <c r="C47" s="4" t="s">
        <v>26</v>
      </c>
      <c r="D47" s="9">
        <f>H47/$H$8</f>
        <v>6.9006762662740945E-2</v>
      </c>
      <c r="E47" s="5" t="s">
        <v>27</v>
      </c>
      <c r="F47" s="8">
        <v>2</v>
      </c>
      <c r="G47" s="10">
        <v>7500</v>
      </c>
      <c r="H47" s="6">
        <f>F47*G47</f>
        <v>15000</v>
      </c>
    </row>
    <row r="48" spans="1:8" ht="15.75" thickBot="1" x14ac:dyDescent="0.3">
      <c r="A48" s="3">
        <v>2</v>
      </c>
      <c r="B48" s="4" t="s">
        <v>28</v>
      </c>
      <c r="C48" s="4" t="s">
        <v>29</v>
      </c>
      <c r="D48" s="9">
        <f t="shared" ref="D48:D51" si="8">H48/$H$8</f>
        <v>8.0507889773197769E-2</v>
      </c>
      <c r="E48" s="5" t="s">
        <v>27</v>
      </c>
      <c r="F48" s="8">
        <v>5</v>
      </c>
      <c r="G48" s="6">
        <v>3500</v>
      </c>
      <c r="H48" s="6">
        <f t="shared" ref="H48:H51" si="9">F48*G48</f>
        <v>17500</v>
      </c>
    </row>
    <row r="49" spans="1:8" ht="15.75" thickBot="1" x14ac:dyDescent="0.3">
      <c r="A49" s="3">
        <v>3</v>
      </c>
      <c r="B49" s="4"/>
      <c r="C49" s="4"/>
      <c r="D49" s="9">
        <f t="shared" si="8"/>
        <v>0</v>
      </c>
      <c r="E49" s="5"/>
      <c r="F49" s="8"/>
      <c r="G49" s="6"/>
      <c r="H49" s="6">
        <f t="shared" si="9"/>
        <v>0</v>
      </c>
    </row>
    <row r="50" spans="1:8" ht="15.75" thickBot="1" x14ac:dyDescent="0.3">
      <c r="A50" s="3">
        <v>4</v>
      </c>
      <c r="B50" s="5"/>
      <c r="C50" s="4"/>
      <c r="D50" s="9">
        <f t="shared" si="8"/>
        <v>0</v>
      </c>
      <c r="E50" s="5"/>
      <c r="F50" s="8"/>
      <c r="G50" s="7"/>
      <c r="H50" s="6">
        <f t="shared" si="9"/>
        <v>0</v>
      </c>
    </row>
    <row r="51" spans="1:8" ht="15.75" thickBot="1" x14ac:dyDescent="0.3">
      <c r="A51" s="3" t="s">
        <v>7</v>
      </c>
      <c r="B51" s="5"/>
      <c r="C51" s="4"/>
      <c r="D51" s="9">
        <f t="shared" si="8"/>
        <v>0</v>
      </c>
      <c r="E51" s="5"/>
      <c r="F51" s="8"/>
      <c r="G51" s="7"/>
      <c r="H51" s="6">
        <f t="shared" si="9"/>
        <v>0</v>
      </c>
    </row>
    <row r="52" spans="1:8" ht="15.75" thickBot="1" x14ac:dyDescent="0.3">
      <c r="A52" s="42" t="s">
        <v>8</v>
      </c>
      <c r="B52" s="42"/>
      <c r="C52" s="43"/>
      <c r="D52" s="44">
        <f>H52/'DETALHAMENTO PROJETO'!$B$2</f>
        <v>2.1666666666666667E-2</v>
      </c>
      <c r="E52" s="48" t="s">
        <v>9</v>
      </c>
      <c r="F52" s="49"/>
      <c r="G52" s="50"/>
      <c r="H52" s="24">
        <f>SUM(H47:H51)</f>
        <v>32500</v>
      </c>
    </row>
    <row r="53" spans="1:8" ht="15.75" thickBot="1" x14ac:dyDescent="0.3">
      <c r="A53" s="46"/>
      <c r="B53" s="46"/>
      <c r="C53" s="47"/>
      <c r="D53" s="45"/>
      <c r="E53" s="25"/>
      <c r="F53" s="26"/>
      <c r="G53" s="26"/>
    </row>
    <row r="55" spans="1:8" ht="15.75" thickBot="1" x14ac:dyDescent="0.3"/>
    <row r="56" spans="1:8" ht="15.75" thickBot="1" x14ac:dyDescent="0.3">
      <c r="A56" s="39" t="s">
        <v>35</v>
      </c>
      <c r="B56" s="40"/>
      <c r="C56" s="40"/>
      <c r="D56" s="40"/>
      <c r="E56" s="40"/>
      <c r="F56" s="40"/>
      <c r="G56" s="40"/>
      <c r="H56" s="41"/>
    </row>
    <row r="57" spans="1:8" ht="27.75" thickBot="1" x14ac:dyDescent="0.3">
      <c r="A57" s="1" t="s">
        <v>1</v>
      </c>
      <c r="B57" s="2" t="s">
        <v>2</v>
      </c>
      <c r="C57" s="2" t="s">
        <v>3</v>
      </c>
      <c r="D57" s="2" t="s">
        <v>15</v>
      </c>
      <c r="E57" s="2" t="s">
        <v>4</v>
      </c>
      <c r="F57" s="2" t="s">
        <v>5</v>
      </c>
      <c r="G57" s="2" t="s">
        <v>6</v>
      </c>
      <c r="H57" s="2" t="s">
        <v>16</v>
      </c>
    </row>
    <row r="58" spans="1:8" ht="15.75" thickBot="1" x14ac:dyDescent="0.3">
      <c r="A58" s="3">
        <v>1</v>
      </c>
      <c r="B58" s="4" t="s">
        <v>31</v>
      </c>
      <c r="C58" s="4" t="s">
        <v>33</v>
      </c>
      <c r="D58" s="9">
        <f>H58/$H$8</f>
        <v>7.3607213506923681E-3</v>
      </c>
      <c r="E58" s="5" t="s">
        <v>4</v>
      </c>
      <c r="F58" s="8">
        <v>2</v>
      </c>
      <c r="G58" s="10">
        <v>800</v>
      </c>
      <c r="H58" s="6">
        <f>F58*G58</f>
        <v>1600</v>
      </c>
    </row>
    <row r="59" spans="1:8" ht="15.75" thickBot="1" x14ac:dyDescent="0.3">
      <c r="A59" s="3">
        <v>2</v>
      </c>
      <c r="B59" s="4" t="s">
        <v>32</v>
      </c>
      <c r="C59" s="4" t="s">
        <v>34</v>
      </c>
      <c r="D59" s="9">
        <f t="shared" ref="D59:D62" si="10">H59/$H$8</f>
        <v>8.0507889773197769E-2</v>
      </c>
      <c r="E59" s="5" t="s">
        <v>4</v>
      </c>
      <c r="F59" s="8">
        <v>5</v>
      </c>
      <c r="G59" s="6">
        <v>3500</v>
      </c>
      <c r="H59" s="6">
        <f t="shared" ref="H59:H62" si="11">F59*G59</f>
        <v>17500</v>
      </c>
    </row>
    <row r="60" spans="1:8" ht="15.75" thickBot="1" x14ac:dyDescent="0.3">
      <c r="A60" s="3">
        <v>3</v>
      </c>
      <c r="B60" s="4"/>
      <c r="C60" s="4"/>
      <c r="D60" s="9">
        <f t="shared" si="10"/>
        <v>0</v>
      </c>
      <c r="E60" s="5"/>
      <c r="F60" s="8"/>
      <c r="G60" s="6"/>
      <c r="H60" s="6">
        <f t="shared" si="11"/>
        <v>0</v>
      </c>
    </row>
    <row r="61" spans="1:8" ht="15.75" thickBot="1" x14ac:dyDescent="0.3">
      <c r="A61" s="3">
        <v>4</v>
      </c>
      <c r="B61" s="5"/>
      <c r="C61" s="4"/>
      <c r="D61" s="9">
        <f t="shared" si="10"/>
        <v>0</v>
      </c>
      <c r="E61" s="5"/>
      <c r="F61" s="8"/>
      <c r="G61" s="7"/>
      <c r="H61" s="6">
        <f t="shared" si="11"/>
        <v>0</v>
      </c>
    </row>
    <row r="62" spans="1:8" ht="15.75" thickBot="1" x14ac:dyDescent="0.3">
      <c r="A62" s="3" t="s">
        <v>7</v>
      </c>
      <c r="B62" s="5"/>
      <c r="C62" s="4"/>
      <c r="D62" s="9">
        <f t="shared" si="10"/>
        <v>0</v>
      </c>
      <c r="E62" s="5"/>
      <c r="F62" s="8"/>
      <c r="G62" s="7"/>
      <c r="H62" s="6">
        <f t="shared" si="11"/>
        <v>0</v>
      </c>
    </row>
    <row r="63" spans="1:8" ht="15.75" thickBot="1" x14ac:dyDescent="0.3">
      <c r="A63" s="42" t="s">
        <v>8</v>
      </c>
      <c r="B63" s="42"/>
      <c r="C63" s="43"/>
      <c r="D63" s="44">
        <f>H63/'DETALHAMENTO PROJETO'!$B$2</f>
        <v>1.2733333333333333E-2</v>
      </c>
      <c r="E63" s="48" t="s">
        <v>9</v>
      </c>
      <c r="F63" s="49"/>
      <c r="G63" s="50"/>
      <c r="H63" s="24">
        <f>SUM(H58:H62)</f>
        <v>19100</v>
      </c>
    </row>
    <row r="64" spans="1:8" ht="15.75" thickBot="1" x14ac:dyDescent="0.3">
      <c r="A64" s="46"/>
      <c r="B64" s="46"/>
      <c r="C64" s="47"/>
      <c r="D64" s="45"/>
      <c r="E64" s="25"/>
      <c r="F64" s="26"/>
      <c r="G64" s="26"/>
    </row>
    <row r="66" spans="1:8" ht="15.75" thickBot="1" x14ac:dyDescent="0.3"/>
    <row r="67" spans="1:8" ht="15.75" thickBot="1" x14ac:dyDescent="0.3">
      <c r="A67" s="39" t="s">
        <v>30</v>
      </c>
      <c r="B67" s="40"/>
      <c r="C67" s="40"/>
      <c r="D67" s="40"/>
      <c r="E67" s="40"/>
      <c r="F67" s="40"/>
      <c r="G67" s="40"/>
      <c r="H67" s="41"/>
    </row>
    <row r="68" spans="1:8" ht="27.75" thickBot="1" x14ac:dyDescent="0.3">
      <c r="A68" s="1" t="s">
        <v>1</v>
      </c>
      <c r="B68" s="2" t="s">
        <v>2</v>
      </c>
      <c r="C68" s="2" t="s">
        <v>3</v>
      </c>
      <c r="D68" s="2" t="s">
        <v>15</v>
      </c>
      <c r="E68" s="2" t="s">
        <v>4</v>
      </c>
      <c r="F68" s="2" t="s">
        <v>5</v>
      </c>
      <c r="G68" s="2" t="s">
        <v>6</v>
      </c>
      <c r="H68" s="2" t="s">
        <v>16</v>
      </c>
    </row>
    <row r="69" spans="1:8" ht="15.75" thickBot="1" x14ac:dyDescent="0.3">
      <c r="A69" s="3">
        <v>1</v>
      </c>
      <c r="B69" s="4" t="s">
        <v>31</v>
      </c>
      <c r="C69" s="4" t="s">
        <v>33</v>
      </c>
      <c r="D69" s="9">
        <f>H69/$H$8</f>
        <v>7.3607213506923681E-3</v>
      </c>
      <c r="E69" s="5" t="s">
        <v>4</v>
      </c>
      <c r="F69" s="8">
        <v>2</v>
      </c>
      <c r="G69" s="10">
        <v>800</v>
      </c>
      <c r="H69" s="6">
        <f>F69*G69</f>
        <v>1600</v>
      </c>
    </row>
    <row r="70" spans="1:8" ht="15.75" thickBot="1" x14ac:dyDescent="0.3">
      <c r="A70" s="3">
        <v>2</v>
      </c>
      <c r="B70" s="4" t="s">
        <v>32</v>
      </c>
      <c r="C70" s="4" t="s">
        <v>34</v>
      </c>
      <c r="D70" s="9">
        <f t="shared" ref="D70:D73" si="12">H70/$H$8</f>
        <v>8.0507889773197769E-2</v>
      </c>
      <c r="E70" s="5" t="s">
        <v>4</v>
      </c>
      <c r="F70" s="8">
        <v>5</v>
      </c>
      <c r="G70" s="6">
        <v>3500</v>
      </c>
      <c r="H70" s="6">
        <f t="shared" ref="H70:H73" si="13">F70*G70</f>
        <v>17500</v>
      </c>
    </row>
    <row r="71" spans="1:8" ht="15.75" thickBot="1" x14ac:dyDescent="0.3">
      <c r="A71" s="3">
        <v>3</v>
      </c>
      <c r="B71" s="4"/>
      <c r="C71" s="4"/>
      <c r="D71" s="9">
        <f t="shared" si="12"/>
        <v>4.6004508441827296E-3</v>
      </c>
      <c r="E71" s="5"/>
      <c r="F71" s="8">
        <v>5</v>
      </c>
      <c r="G71" s="6">
        <v>200</v>
      </c>
      <c r="H71" s="6">
        <f t="shared" si="13"/>
        <v>1000</v>
      </c>
    </row>
    <row r="72" spans="1:8" ht="15.75" thickBot="1" x14ac:dyDescent="0.3">
      <c r="A72" s="3">
        <v>4</v>
      </c>
      <c r="B72" s="5"/>
      <c r="C72" s="4"/>
      <c r="D72" s="9">
        <f t="shared" si="12"/>
        <v>0</v>
      </c>
      <c r="E72" s="5"/>
      <c r="F72" s="8"/>
      <c r="G72" s="7"/>
      <c r="H72" s="6">
        <f t="shared" si="13"/>
        <v>0</v>
      </c>
    </row>
    <row r="73" spans="1:8" ht="15.75" thickBot="1" x14ac:dyDescent="0.3">
      <c r="A73" s="3" t="s">
        <v>7</v>
      </c>
      <c r="B73" s="5"/>
      <c r="C73" s="4"/>
      <c r="D73" s="9">
        <f t="shared" si="12"/>
        <v>0</v>
      </c>
      <c r="E73" s="5"/>
      <c r="F73" s="8"/>
      <c r="G73" s="7"/>
      <c r="H73" s="6">
        <f t="shared" si="13"/>
        <v>0</v>
      </c>
    </row>
    <row r="74" spans="1:8" ht="15.75" thickBot="1" x14ac:dyDescent="0.3">
      <c r="A74" s="42" t="s">
        <v>8</v>
      </c>
      <c r="B74" s="42"/>
      <c r="C74" s="43"/>
      <c r="D74" s="44">
        <f>H74/'DETALHAMENTO PROJETO'!$B$2</f>
        <v>1.34E-2</v>
      </c>
      <c r="E74" s="48" t="s">
        <v>9</v>
      </c>
      <c r="F74" s="49"/>
      <c r="G74" s="50"/>
      <c r="H74" s="24">
        <f>SUM(H69:H73)</f>
        <v>20100</v>
      </c>
    </row>
    <row r="75" spans="1:8" ht="15.75" thickBot="1" x14ac:dyDescent="0.3">
      <c r="A75" s="46"/>
      <c r="B75" s="46"/>
      <c r="C75" s="47"/>
      <c r="D75" s="45"/>
      <c r="E75" s="25"/>
      <c r="F75" s="26"/>
      <c r="G75" s="26"/>
    </row>
  </sheetData>
  <mergeCells count="35">
    <mergeCell ref="A67:H67"/>
    <mergeCell ref="A74:C74"/>
    <mergeCell ref="D74:D75"/>
    <mergeCell ref="A75:C75"/>
    <mergeCell ref="E74:G74"/>
    <mergeCell ref="A56:H56"/>
    <mergeCell ref="A63:C63"/>
    <mergeCell ref="D63:D64"/>
    <mergeCell ref="A64:C64"/>
    <mergeCell ref="E63:G63"/>
    <mergeCell ref="A45:H45"/>
    <mergeCell ref="A52:C52"/>
    <mergeCell ref="D52:D53"/>
    <mergeCell ref="A53:C53"/>
    <mergeCell ref="E52:G52"/>
    <mergeCell ref="A34:H34"/>
    <mergeCell ref="A41:C41"/>
    <mergeCell ref="D41:D42"/>
    <mergeCell ref="A42:C42"/>
    <mergeCell ref="E41:G41"/>
    <mergeCell ref="A23:H23"/>
    <mergeCell ref="A30:C30"/>
    <mergeCell ref="D30:D31"/>
    <mergeCell ref="A31:C31"/>
    <mergeCell ref="E30:G30"/>
    <mergeCell ref="A12:H12"/>
    <mergeCell ref="A19:C19"/>
    <mergeCell ref="D19:D20"/>
    <mergeCell ref="A20:C20"/>
    <mergeCell ref="E19:G19"/>
    <mergeCell ref="A1:H1"/>
    <mergeCell ref="A8:C8"/>
    <mergeCell ref="D8:D9"/>
    <mergeCell ref="A9:C9"/>
    <mergeCell ref="E8:G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249FD-42D7-4000-A68E-02BD70718796}">
  <dimension ref="A1:H9"/>
  <sheetViews>
    <sheetView showGridLines="0" workbookViewId="0">
      <selection activeCell="F14" sqref="F14"/>
    </sheetView>
  </sheetViews>
  <sheetFormatPr defaultRowHeight="15" x14ac:dyDescent="0.25"/>
  <cols>
    <col min="1" max="1" width="5.85546875" customWidth="1"/>
    <col min="2" max="8" width="32.85546875" customWidth="1"/>
  </cols>
  <sheetData>
    <row r="1" spans="1:8" ht="15.75" thickBot="1" x14ac:dyDescent="0.3">
      <c r="A1" s="39" t="s">
        <v>10</v>
      </c>
      <c r="B1" s="40"/>
      <c r="C1" s="40"/>
      <c r="D1" s="40"/>
      <c r="E1" s="40"/>
      <c r="F1" s="40"/>
      <c r="G1" s="40"/>
      <c r="H1" s="41"/>
    </row>
    <row r="2" spans="1:8" ht="27.75" thickBot="1" x14ac:dyDescent="0.3">
      <c r="A2" s="1" t="s">
        <v>1</v>
      </c>
      <c r="B2" s="2" t="s">
        <v>2</v>
      </c>
      <c r="C2" s="2" t="s">
        <v>3</v>
      </c>
      <c r="D2" s="2" t="s">
        <v>15</v>
      </c>
      <c r="E2" s="2" t="s">
        <v>4</v>
      </c>
      <c r="F2" s="2" t="s">
        <v>5</v>
      </c>
      <c r="G2" s="2" t="s">
        <v>6</v>
      </c>
      <c r="H2" s="2" t="s">
        <v>16</v>
      </c>
    </row>
    <row r="3" spans="1:8" ht="15.75" thickBot="1" x14ac:dyDescent="0.3">
      <c r="A3" s="3">
        <v>1</v>
      </c>
      <c r="B3" s="4" t="s">
        <v>11</v>
      </c>
      <c r="C3" s="11" t="s">
        <v>12</v>
      </c>
      <c r="D3" s="9">
        <f>H3/$H$8</f>
        <v>3.6750294002352017E-2</v>
      </c>
      <c r="E3" s="5" t="s">
        <v>4</v>
      </c>
      <c r="F3" s="8">
        <v>5</v>
      </c>
      <c r="G3" s="10">
        <v>1500</v>
      </c>
      <c r="H3" s="6">
        <f>F3*G3</f>
        <v>7500</v>
      </c>
    </row>
    <row r="4" spans="1:8" ht="15.75" thickBot="1" x14ac:dyDescent="0.3">
      <c r="A4" s="3">
        <v>2</v>
      </c>
      <c r="B4" s="4" t="s">
        <v>13</v>
      </c>
      <c r="C4" s="11" t="s">
        <v>22</v>
      </c>
      <c r="D4" s="9">
        <f t="shared" ref="D4:D7" si="0">H4/$H$8</f>
        <v>0.17150137201097609</v>
      </c>
      <c r="E4" s="5" t="s">
        <v>4</v>
      </c>
      <c r="F4" s="8">
        <v>10</v>
      </c>
      <c r="G4" s="6">
        <v>3500</v>
      </c>
      <c r="H4" s="6">
        <f t="shared" ref="H4:H7" si="1">F4*G4</f>
        <v>35000</v>
      </c>
    </row>
    <row r="5" spans="1:8" ht="15.75" thickBot="1" x14ac:dyDescent="0.3">
      <c r="A5" s="3">
        <v>3</v>
      </c>
      <c r="B5" s="4"/>
      <c r="C5" s="11"/>
      <c r="D5" s="9">
        <f t="shared" si="0"/>
        <v>0.61250490003920033</v>
      </c>
      <c r="E5" s="5"/>
      <c r="F5" s="8">
        <v>5</v>
      </c>
      <c r="G5" s="6">
        <v>25000</v>
      </c>
      <c r="H5" s="6">
        <f t="shared" si="1"/>
        <v>125000</v>
      </c>
    </row>
    <row r="6" spans="1:8" ht="15.75" thickBot="1" x14ac:dyDescent="0.3">
      <c r="A6" s="3">
        <v>4</v>
      </c>
      <c r="B6" s="5"/>
      <c r="C6" s="11"/>
      <c r="D6" s="9">
        <f t="shared" si="0"/>
        <v>9.8000784006272046E-2</v>
      </c>
      <c r="E6" s="5"/>
      <c r="F6" s="8">
        <v>80</v>
      </c>
      <c r="G6" s="7">
        <v>250</v>
      </c>
      <c r="H6" s="6">
        <f t="shared" si="1"/>
        <v>20000</v>
      </c>
    </row>
    <row r="7" spans="1:8" ht="15.75" thickBot="1" x14ac:dyDescent="0.3">
      <c r="A7" s="3" t="s">
        <v>7</v>
      </c>
      <c r="B7" s="5"/>
      <c r="C7" s="11"/>
      <c r="D7" s="9">
        <f t="shared" si="0"/>
        <v>8.1242649941199535E-2</v>
      </c>
      <c r="E7" s="27"/>
      <c r="F7" s="28">
        <v>10</v>
      </c>
      <c r="G7" s="29">
        <v>1658</v>
      </c>
      <c r="H7" s="30">
        <f t="shared" si="1"/>
        <v>16580</v>
      </c>
    </row>
    <row r="8" spans="1:8" ht="18" customHeight="1" thickBot="1" x14ac:dyDescent="0.3">
      <c r="A8" s="42" t="s">
        <v>8</v>
      </c>
      <c r="B8" s="42"/>
      <c r="C8" s="43"/>
      <c r="D8" s="51">
        <f>H8/'DETALHAMENTO PROJETO'!$B$2</f>
        <v>0.13605333333333333</v>
      </c>
      <c r="E8" s="48" t="s">
        <v>9</v>
      </c>
      <c r="F8" s="49"/>
      <c r="G8" s="50"/>
      <c r="H8" s="31">
        <f>SUM(H3:H7)</f>
        <v>204080</v>
      </c>
    </row>
    <row r="9" spans="1:8" ht="15.75" thickBot="1" x14ac:dyDescent="0.3">
      <c r="A9" s="46"/>
      <c r="B9" s="46"/>
      <c r="C9" s="47"/>
      <c r="D9" s="45"/>
      <c r="E9" s="25"/>
      <c r="F9" s="26"/>
      <c r="G9" s="26"/>
    </row>
  </sheetData>
  <mergeCells count="5">
    <mergeCell ref="A1:H1"/>
    <mergeCell ref="A8:C8"/>
    <mergeCell ref="D8:D9"/>
    <mergeCell ref="A9:C9"/>
    <mergeCell ref="E8:G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DETALHAMENTO PROJETO</vt:lpstr>
      <vt:lpstr>8.1 - SUBVENÇÃO ECONÔMICA</vt:lpstr>
      <vt:lpstr>8.2 - CONTRAPARTIDA DA(S) EMPS.</vt:lpstr>
      <vt:lpstr>8.3 - CONTRAPARTIDA ICT 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Elton Siqueira Moura</dc:creator>
  <cp:lastModifiedBy>Mario do Amaral Muniz</cp:lastModifiedBy>
  <dcterms:created xsi:type="dcterms:W3CDTF">2025-02-10T18:05:27Z</dcterms:created>
  <dcterms:modified xsi:type="dcterms:W3CDTF">2025-05-30T19:15:35Z</dcterms:modified>
</cp:coreProperties>
</file>